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yne\Documents\"/>
    </mc:Choice>
  </mc:AlternateContent>
  <xr:revisionPtr revIDLastSave="0" documentId="13_ncr:1_{2BCD3C64-89CD-4115-AD98-C57D58BD6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nd Detail" sheetId="1" r:id="rId1"/>
  </sheets>
  <definedNames>
    <definedName name="Fiscal_Year">#REF!</definedName>
    <definedName name="_xlnm.Print_Area" localSheetId="0">'2nd Detail'!$A$1:$N$159</definedName>
    <definedName name="_xlnm.Print_Titles" localSheetId="0">'2nd Detail'!$1:$20</definedName>
  </definedNames>
  <calcPr calcId="191029"/>
</workbook>
</file>

<file path=xl/calcChain.xml><?xml version="1.0" encoding="utf-8"?>
<calcChain xmlns="http://schemas.openxmlformats.org/spreadsheetml/2006/main">
  <c r="F33" i="1" l="1"/>
  <c r="L141" i="1" l="1"/>
  <c r="I141" i="1"/>
  <c r="J140" i="1"/>
  <c r="M140" i="1" s="1"/>
  <c r="I140" i="1"/>
  <c r="L140" i="1" s="1"/>
  <c r="N158" i="1" l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M142" i="1"/>
  <c r="L142" i="1"/>
  <c r="J142" i="1"/>
  <c r="I142" i="1"/>
  <c r="G142" i="1"/>
  <c r="F142" i="1"/>
  <c r="N141" i="1"/>
  <c r="K141" i="1"/>
  <c r="H141" i="1"/>
  <c r="N140" i="1"/>
  <c r="K140" i="1"/>
  <c r="H140" i="1"/>
  <c r="M134" i="1"/>
  <c r="L134" i="1"/>
  <c r="J134" i="1"/>
  <c r="I134" i="1"/>
  <c r="G134" i="1"/>
  <c r="F134" i="1"/>
  <c r="N132" i="1"/>
  <c r="K132" i="1"/>
  <c r="H132" i="1"/>
  <c r="N130" i="1"/>
  <c r="K130" i="1"/>
  <c r="H130" i="1"/>
  <c r="N129" i="1"/>
  <c r="K129" i="1"/>
  <c r="H129" i="1"/>
  <c r="M121" i="1"/>
  <c r="L121" i="1"/>
  <c r="J121" i="1"/>
  <c r="I121" i="1"/>
  <c r="G121" i="1"/>
  <c r="F121" i="1"/>
  <c r="N120" i="1"/>
  <c r="K120" i="1"/>
  <c r="H120" i="1"/>
  <c r="N119" i="1"/>
  <c r="K119" i="1"/>
  <c r="H119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M110" i="1"/>
  <c r="L110" i="1"/>
  <c r="J110" i="1"/>
  <c r="I110" i="1"/>
  <c r="G110" i="1"/>
  <c r="F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4" i="1"/>
  <c r="K104" i="1"/>
  <c r="H104" i="1"/>
  <c r="N103" i="1"/>
  <c r="K103" i="1"/>
  <c r="H103" i="1"/>
  <c r="M100" i="1"/>
  <c r="L100" i="1"/>
  <c r="J100" i="1"/>
  <c r="I100" i="1"/>
  <c r="G100" i="1"/>
  <c r="F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M89" i="1"/>
  <c r="L89" i="1"/>
  <c r="J89" i="1"/>
  <c r="I89" i="1"/>
  <c r="G89" i="1"/>
  <c r="F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M81" i="1"/>
  <c r="L81" i="1"/>
  <c r="J81" i="1"/>
  <c r="I81" i="1"/>
  <c r="G81" i="1"/>
  <c r="F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M68" i="1"/>
  <c r="L68" i="1"/>
  <c r="J68" i="1"/>
  <c r="I68" i="1"/>
  <c r="G68" i="1"/>
  <c r="F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M60" i="1"/>
  <c r="L60" i="1"/>
  <c r="J60" i="1"/>
  <c r="I60" i="1"/>
  <c r="G60" i="1"/>
  <c r="F60" i="1"/>
  <c r="N59" i="1"/>
  <c r="K59" i="1"/>
  <c r="H59" i="1"/>
  <c r="N58" i="1"/>
  <c r="K58" i="1"/>
  <c r="H58" i="1"/>
  <c r="N57" i="1"/>
  <c r="K57" i="1"/>
  <c r="H57" i="1"/>
  <c r="N56" i="1"/>
  <c r="K56" i="1"/>
  <c r="H56" i="1"/>
  <c r="M50" i="1"/>
  <c r="L50" i="1"/>
  <c r="J50" i="1"/>
  <c r="I50" i="1"/>
  <c r="G50" i="1"/>
  <c r="F50" i="1"/>
  <c r="N49" i="1"/>
  <c r="N50" i="1" s="1"/>
  <c r="K49" i="1"/>
  <c r="H49" i="1"/>
  <c r="H50" i="1" s="1"/>
  <c r="M46" i="1"/>
  <c r="L46" i="1"/>
  <c r="J46" i="1"/>
  <c r="I46" i="1"/>
  <c r="G46" i="1"/>
  <c r="F46" i="1"/>
  <c r="N45" i="1"/>
  <c r="K45" i="1"/>
  <c r="H45" i="1"/>
  <c r="N44" i="1"/>
  <c r="K44" i="1"/>
  <c r="H44" i="1"/>
  <c r="N43" i="1"/>
  <c r="K43" i="1"/>
  <c r="H43" i="1"/>
  <c r="M40" i="1"/>
  <c r="L40" i="1"/>
  <c r="J40" i="1"/>
  <c r="I40" i="1"/>
  <c r="G40" i="1"/>
  <c r="F40" i="1"/>
  <c r="N39" i="1"/>
  <c r="K39" i="1"/>
  <c r="H39" i="1"/>
  <c r="N38" i="1"/>
  <c r="K38" i="1"/>
  <c r="H38" i="1"/>
  <c r="N37" i="1"/>
  <c r="K37" i="1"/>
  <c r="H37" i="1"/>
  <c r="N36" i="1"/>
  <c r="H36" i="1"/>
  <c r="M33" i="1"/>
  <c r="L33" i="1"/>
  <c r="J33" i="1"/>
  <c r="I33" i="1"/>
  <c r="G33" i="1"/>
  <c r="N32" i="1"/>
  <c r="K32" i="1"/>
  <c r="H32" i="1"/>
  <c r="N31" i="1"/>
  <c r="K31" i="1"/>
  <c r="H31" i="1"/>
  <c r="N30" i="1"/>
  <c r="K30" i="1"/>
  <c r="H30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I123" i="1" l="1"/>
  <c r="J52" i="1"/>
  <c r="K40" i="1"/>
  <c r="H68" i="1"/>
  <c r="F52" i="1"/>
  <c r="J123" i="1"/>
  <c r="H81" i="1"/>
  <c r="H33" i="1"/>
  <c r="L52" i="1"/>
  <c r="H46" i="1"/>
  <c r="K46" i="1"/>
  <c r="K50" i="1"/>
  <c r="G52" i="1"/>
  <c r="L123" i="1"/>
  <c r="N68" i="1"/>
  <c r="K33" i="1"/>
  <c r="I52" i="1"/>
  <c r="N46" i="1"/>
  <c r="G123" i="1"/>
  <c r="M123" i="1"/>
  <c r="M52" i="1"/>
  <c r="F123" i="1"/>
  <c r="N33" i="1"/>
  <c r="K60" i="1"/>
  <c r="K68" i="1"/>
  <c r="N81" i="1"/>
  <c r="H89" i="1"/>
  <c r="N89" i="1"/>
  <c r="K100" i="1"/>
  <c r="H110" i="1"/>
  <c r="N110" i="1"/>
  <c r="H121" i="1"/>
  <c r="N121" i="1"/>
  <c r="H134" i="1"/>
  <c r="N134" i="1"/>
  <c r="H142" i="1"/>
  <c r="N142" i="1"/>
  <c r="H40" i="1"/>
  <c r="N40" i="1"/>
  <c r="H60" i="1"/>
  <c r="N60" i="1"/>
  <c r="K81" i="1"/>
  <c r="K89" i="1"/>
  <c r="H100" i="1"/>
  <c r="N100" i="1"/>
  <c r="K110" i="1"/>
  <c r="K121" i="1"/>
  <c r="K134" i="1"/>
  <c r="K142" i="1"/>
  <c r="I126" i="1" l="1"/>
  <c r="I136" i="1" s="1"/>
  <c r="I143" i="1" s="1"/>
  <c r="I159" i="1" s="1"/>
  <c r="F126" i="1"/>
  <c r="F136" i="1" s="1"/>
  <c r="F143" i="1" s="1"/>
  <c r="F159" i="1" s="1"/>
  <c r="L126" i="1"/>
  <c r="L136" i="1" s="1"/>
  <c r="L143" i="1" s="1"/>
  <c r="L159" i="1" s="1"/>
  <c r="H52" i="1"/>
  <c r="K52" i="1"/>
  <c r="M126" i="1"/>
  <c r="M136" i="1" s="1"/>
  <c r="M143" i="1" s="1"/>
  <c r="M159" i="1" s="1"/>
  <c r="J126" i="1"/>
  <c r="J136" i="1" s="1"/>
  <c r="J143" i="1" s="1"/>
  <c r="J159" i="1" s="1"/>
  <c r="G126" i="1"/>
  <c r="G136" i="1" s="1"/>
  <c r="G143" i="1" s="1"/>
  <c r="G159" i="1" s="1"/>
  <c r="N123" i="1"/>
  <c r="K123" i="1"/>
  <c r="H123" i="1"/>
  <c r="N52" i="1"/>
  <c r="K159" i="1" l="1"/>
  <c r="H159" i="1"/>
  <c r="K126" i="1"/>
  <c r="K136" i="1" s="1"/>
  <c r="K143" i="1" s="1"/>
  <c r="H126" i="1"/>
  <c r="H136" i="1" s="1"/>
  <c r="H143" i="1" s="1"/>
  <c r="N159" i="1"/>
  <c r="N126" i="1"/>
  <c r="N136" i="1" s="1"/>
  <c r="N143" i="1" s="1"/>
</calcChain>
</file>

<file path=xl/sharedStrings.xml><?xml version="1.0" encoding="utf-8"?>
<sst xmlns="http://schemas.openxmlformats.org/spreadsheetml/2006/main" count="279" uniqueCount="200">
  <si>
    <t>CHARTER SCHOOL</t>
  </si>
  <si>
    <t>INTERIM FINANCIAL REPORT - ALTERNATIVE FORM</t>
  </si>
  <si>
    <t>Charter School Name:</t>
  </si>
  <si>
    <t>(continued)</t>
  </si>
  <si>
    <t>CDS #:</t>
  </si>
  <si>
    <t>Charter Approving Entity:</t>
  </si>
  <si>
    <t>County:</t>
  </si>
  <si>
    <t>Charter #:</t>
  </si>
  <si>
    <t>Fiscal Year:</t>
  </si>
  <si>
    <t>This charter school uses the following basis of accounting:</t>
  </si>
  <si>
    <t>Accrual Basis (Applicable Capital Assets / Interest on Long-Term Debt / Long-Term Liabilities objects are 6900, 7438, 9400-9499, and 9660-9669)</t>
  </si>
  <si>
    <t>Modified Accrual Basis (Applicable Capital Outlay / Debt Service objects are 6100-6170, 6200-6500, 7438, and 7439)</t>
  </si>
  <si>
    <t>Adopted Budget - July 1</t>
  </si>
  <si>
    <t>Description</t>
  </si>
  <si>
    <t>Object Code</t>
  </si>
  <si>
    <t>Unrestricted</t>
  </si>
  <si>
    <t>Restricted</t>
  </si>
  <si>
    <t>Total</t>
  </si>
  <si>
    <t>A.</t>
  </si>
  <si>
    <t>REVENUES</t>
  </si>
  <si>
    <t/>
  </si>
  <si>
    <t>1.</t>
  </si>
  <si>
    <t>Revenue Limit Sources</t>
  </si>
  <si>
    <t>State Aid - Current Year</t>
  </si>
  <si>
    <t>State Aid - Prior Years</t>
  </si>
  <si>
    <t>Tax Relief Subventions (for rev. limit funded schools)</t>
  </si>
  <si>
    <t>8020-8039</t>
  </si>
  <si>
    <t>County and District Taxes (for rev. limit funded schools)</t>
  </si>
  <si>
    <t>8040-8079</t>
  </si>
  <si>
    <t>Miscellaneous Funds (for rev. limit funded schools)</t>
  </si>
  <si>
    <t>8080-8089</t>
  </si>
  <si>
    <t>Revenue Limit Transfers (for rev. limit funded schools):</t>
  </si>
  <si>
    <t>PERS Reduction Transfer</t>
  </si>
  <si>
    <t>Charter Schools Funding in lieu of Property Taxes</t>
  </si>
  <si>
    <t>Other Revenue Limit Transfers</t>
  </si>
  <si>
    <t>8091, 8097</t>
  </si>
  <si>
    <t>Total, Revenue Limit Sources</t>
  </si>
  <si>
    <t>2.</t>
  </si>
  <si>
    <t>Federal Revenues</t>
  </si>
  <si>
    <t>No Child Left Behind</t>
  </si>
  <si>
    <t>Special Education - Federal</t>
  </si>
  <si>
    <t>8181, 8182</t>
  </si>
  <si>
    <t>Child Nutrition - Federal</t>
  </si>
  <si>
    <t>Other Federal Revenues</t>
  </si>
  <si>
    <t>8110, 8260-8299</t>
  </si>
  <si>
    <t>Total, Federal Revenues</t>
  </si>
  <si>
    <t>3.</t>
  </si>
  <si>
    <t>Other State Revenues</t>
  </si>
  <si>
    <t>Charter Schools Categorical Block Grant (8480 N/A thru 14/15-SBX3-4)</t>
  </si>
  <si>
    <t>N/A thru 14/15</t>
  </si>
  <si>
    <t>Special Education - State</t>
  </si>
  <si>
    <t>StateRevSE</t>
  </si>
  <si>
    <t>All Other State Revenues</t>
  </si>
  <si>
    <t>StateRevAO</t>
  </si>
  <si>
    <t>Total, Other State Revenues</t>
  </si>
  <si>
    <t>4.</t>
  </si>
  <si>
    <t>Other Local Revenues</t>
  </si>
  <si>
    <t>All Other Local Revenues</t>
  </si>
  <si>
    <t>LocalRevAO</t>
  </si>
  <si>
    <t>Total, Local Revenues</t>
  </si>
  <si>
    <t>5.</t>
  </si>
  <si>
    <t>TOTAL REVENUES</t>
  </si>
  <si>
    <t>B.</t>
  </si>
  <si>
    <t>EXPENDITURES</t>
  </si>
  <si>
    <t>Certificated Salaries</t>
  </si>
  <si>
    <t>Certificated Teachers' Salaries</t>
  </si>
  <si>
    <t>Certificated Pupil Support Salaries</t>
  </si>
  <si>
    <t>Certificated Supervisors' and Administrators' Salaries</t>
  </si>
  <si>
    <t>Other Certificated Salaries</t>
  </si>
  <si>
    <t>Total, Certificated Salaries</t>
  </si>
  <si>
    <t>Non-certificated Salaries</t>
  </si>
  <si>
    <t>Non-certificated 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</si>
  <si>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</si>
  <si>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</si>
  <si>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</si>
  <si>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</si>
  <si>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>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</si>
  <si>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</si>
  <si>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</si>
  <si>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</si>
  <si>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</si>
  <si>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</si>
  <si>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</si>
  <si>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</si>
  <si>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</si>
  <si>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</si>
  <si>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</si>
  <si>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</si>
  <si>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</si>
  <si>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</si>
  <si>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OPEB, Allocated</t>
  </si>
  <si>
    <t>3701-3702</t>
  </si>
  <si>
    <t>OPEB, Active Employees</t>
  </si>
  <si>
    <t>3751-3752</t>
  </si>
  <si>
    <t>PERS Reduction (for revenue limit funded schools)</t>
  </si>
  <si>
    <t>3801-3802</t>
  </si>
  <si>
    <t>Other Employee Benefits</t>
  </si>
  <si>
    <t>3901-3902</t>
  </si>
  <si>
    <t>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</si>
  <si>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</si>
  <si>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</si>
  <si>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</si>
  <si>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</si>
  <si>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</si>
  <si>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Total, Books and Supplies</t>
  </si>
  <si>
    <t>Services and Other Operating Expenditures</t>
  </si>
  <si>
    <t>Subagreements for Services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</si>
  <si>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</si>
  <si>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</si>
  <si>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</si>
  <si>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</si>
  <si>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</si>
  <si>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</si>
  <si>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</si>
  <si>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</si>
  <si>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>Total, Services and Other Operating Expenditures</t>
  </si>
  <si>
    <t>6.</t>
  </si>
  <si>
    <t>Capital Outlay  (Objects 6100-6170, 6200-6500 for modified accrual basis only)</t>
  </si>
  <si>
    <t>Land and Land Improvements</t>
  </si>
  <si>
    <t>6100-6170</t>
  </si>
  <si>
    <t>Buildings and Improvements of Buildings</t>
  </si>
  <si>
    <t>Books and Media for New School Libraries or Major</t>
  </si>
  <si>
    <t>Expansion of School Libraries</t>
  </si>
  <si>
    <t>Equipment</t>
  </si>
  <si>
    <t>Equipment Replacement</t>
  </si>
  <si>
    <t>Depreciation Expense (for accrual basis only)</t>
  </si>
  <si>
    <t>Total, Capital Outlay</t>
  </si>
  <si>
    <t>7.</t>
  </si>
  <si>
    <t>Other Outgo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</si>
  <si>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</si>
  <si>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</si>
  <si>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</si>
  <si>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</si>
  <si>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</si>
  <si>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</si>
  <si>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</si>
  <si>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</si>
  <si>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</si>
  <si>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7281-7299</t>
  </si>
  <si>
    <t>Debt Service:</t>
  </si>
  <si>
    <t>Interest</t>
  </si>
  <si>
    <t>Principal (for modified accrual basis only)</t>
  </si>
  <si>
    <t>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</si>
  <si>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</si>
  <si>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</si>
  <si>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</si>
  <si>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</si>
  <si>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</si>
  <si>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</si>
  <si>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</si>
  <si>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</si>
  <si>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</si>
  <si>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</si>
  <si>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</si>
  <si>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</si>
  <si>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</si>
  <si>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</si>
  <si>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</si>
  <si>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</si>
  <si>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>NET INCREASE (DECREASE) IN FUND BALANCE (C + D4)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</si>
  <si>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</si>
  <si>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</si>
  <si>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</si>
  <si>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</si>
  <si>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</si>
  <si>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</si>
  <si>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</si>
  <si>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</si>
  <si>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</si>
  <si>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</si>
  <si>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</si>
  <si>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>Components of Ending Fund Balance :</t>
  </si>
  <si>
    <t>a.</t>
  </si>
  <si>
    <t>Nonspendable</t>
  </si>
  <si>
    <t>Revolving Cash (equals object 9130)</t>
  </si>
  <si>
    <t>Stores (equals object 9320)</t>
  </si>
  <si>
    <t>Prepaid Expenditures (equals object 9330)</t>
  </si>
  <si>
    <t>All Others</t>
  </si>
  <si>
    <t>b</t>
  </si>
  <si>
    <t>Committed</t>
  </si>
  <si>
    <t>Stabilization Arrangements</t>
  </si>
  <si>
    <t>Other Commitments</t>
  </si>
  <si>
    <t>d.</t>
  </si>
  <si>
    <t>Assigned</t>
  </si>
  <si>
    <t>Other Assignments</t>
  </si>
  <si>
    <t>e</t>
  </si>
  <si>
    <t>Unassigned/Unappropriated</t>
  </si>
  <si>
    <t>Reserve for Economic Uncertainities</t>
  </si>
  <si>
    <t>Unassigned/Unappropriated Amount</t>
  </si>
  <si>
    <t>X</t>
  </si>
  <si>
    <t>Education Protection Account State Aid - Current Year</t>
  </si>
  <si>
    <t>Food and Others</t>
  </si>
  <si>
    <t>Second Interim Report - Detail</t>
  </si>
  <si>
    <t>Actuals thru 1/31</t>
  </si>
  <si>
    <t>2nd Interim Budget</t>
  </si>
  <si>
    <t>Manzanita Middle</t>
  </si>
  <si>
    <t>CCCOE</t>
  </si>
  <si>
    <t xml:space="preserve">Contra Costa  </t>
  </si>
  <si>
    <t>07-10074-6118368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</si>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</sst>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7" formatCode="_(* #,##0_);_(* \(#,##0\);_(* &quot;-&quot;??_);_(@_)"/>
  </numFmts>
  <fonts count="176" x14ac:knownFonts="1">
    <font>
      <sz val="10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4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70" fillId="0" borderId="0"/>
    <xf numFmtId="0" fontId="174" fillId="0" borderId="0"/>
    <xf numFmtId="0" fontId="171" fillId="0" borderId="0"/>
  </cellStyleXfs>
  <cellXfs count="247"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49" fontId="5" fillId="0" borderId="4" xfId="0" applyNumberFormat="1" applyFont="1" applyBorder="1"/>
    <xf numFmtId="49" fontId="6" fillId="0" borderId="5" xfId="0" applyNumberFormat="1" applyFont="1" applyBorder="1"/>
    <xf numFmtId="0" fontId="7" fillId="0" borderId="6" xfId="0" applyFont="1" applyBorder="1"/>
    <xf numFmtId="49" fontId="8" fillId="3" borderId="7" xfId="0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horizontal="center"/>
    </xf>
    <xf numFmtId="0" fontId="15" fillId="0" borderId="11" xfId="0" applyFont="1" applyBorder="1"/>
    <xf numFmtId="49" fontId="18" fillId="0" borderId="14" xfId="0" applyNumberFormat="1" applyFont="1" applyBorder="1" applyAlignment="1">
      <alignment horizontal="left"/>
    </xf>
    <xf numFmtId="49" fontId="20" fillId="0" borderId="16" xfId="0" applyNumberFormat="1" applyFont="1" applyBorder="1"/>
    <xf numFmtId="0" fontId="21" fillId="0" borderId="17" xfId="0" applyFont="1" applyBorder="1" applyAlignment="1">
      <alignment horizontal="left"/>
    </xf>
    <xf numFmtId="49" fontId="27" fillId="0" borderId="21" xfId="0" applyNumberFormat="1" applyFont="1" applyBorder="1"/>
    <xf numFmtId="4" fontId="28" fillId="16" borderId="22" xfId="0" applyNumberFormat="1" applyFont="1" applyFill="1" applyBorder="1" applyAlignment="1">
      <alignment horizontal="center"/>
    </xf>
    <xf numFmtId="0" fontId="29" fillId="0" borderId="23" xfId="0" applyFont="1" applyBorder="1"/>
    <xf numFmtId="49" fontId="31" fillId="0" borderId="25" xfId="0" applyNumberFormat="1" applyFont="1" applyBorder="1"/>
    <xf numFmtId="49" fontId="33" fillId="0" borderId="27" xfId="0" applyNumberFormat="1" applyFont="1" applyBorder="1"/>
    <xf numFmtId="164" fontId="34" fillId="19" borderId="28" xfId="0" applyNumberFormat="1" applyFont="1" applyFill="1" applyBorder="1" applyAlignment="1">
      <alignment horizontal="center"/>
    </xf>
    <xf numFmtId="39" fontId="35" fillId="20" borderId="29" xfId="0" applyNumberFormat="1" applyFont="1" applyFill="1" applyBorder="1" applyAlignment="1">
      <alignment horizontal="right"/>
    </xf>
    <xf numFmtId="0" fontId="36" fillId="0" borderId="30" xfId="0" applyFont="1" applyBorder="1" applyAlignment="1">
      <alignment horizontal="center"/>
    </xf>
    <xf numFmtId="0" fontId="43" fillId="26" borderId="35" xfId="0" applyFont="1" applyFill="1" applyBorder="1"/>
    <xf numFmtId="4" fontId="44" fillId="27" borderId="36" xfId="0" applyNumberFormat="1" applyFont="1" applyFill="1" applyBorder="1" applyAlignment="1">
      <alignment horizontal="center" wrapText="1"/>
    </xf>
    <xf numFmtId="49" fontId="48" fillId="0" borderId="39" xfId="0" applyNumberFormat="1" applyFont="1" applyBorder="1" applyAlignment="1">
      <alignment horizontal="left"/>
    </xf>
    <xf numFmtId="49" fontId="49" fillId="0" borderId="40" xfId="0" applyNumberFormat="1" applyFont="1" applyBorder="1"/>
    <xf numFmtId="49" fontId="55" fillId="0" borderId="0" xfId="0" applyNumberFormat="1" applyFont="1"/>
    <xf numFmtId="39" fontId="59" fillId="36" borderId="44" xfId="0" applyNumberFormat="1" applyFont="1" applyFill="1" applyBorder="1" applyAlignment="1">
      <alignment horizontal="right"/>
    </xf>
    <xf numFmtId="3" fontId="61" fillId="38" borderId="45" xfId="0" applyNumberFormat="1" applyFont="1" applyFill="1" applyBorder="1"/>
    <xf numFmtId="39" fontId="63" fillId="40" borderId="47" xfId="0" applyNumberFormat="1" applyFont="1" applyFill="1" applyBorder="1" applyAlignment="1">
      <alignment horizontal="right"/>
    </xf>
    <xf numFmtId="0" fontId="64" fillId="0" borderId="0" xfId="0" applyFont="1" applyAlignment="1">
      <alignment horizontal="left"/>
    </xf>
    <xf numFmtId="164" fontId="67" fillId="43" borderId="50" xfId="0" applyNumberFormat="1" applyFont="1" applyFill="1" applyBorder="1" applyAlignment="1">
      <alignment horizontal="center"/>
    </xf>
    <xf numFmtId="49" fontId="70" fillId="0" borderId="0" xfId="0" applyNumberFormat="1" applyFont="1"/>
    <xf numFmtId="0" fontId="73" fillId="0" borderId="53" xfId="0" applyFont="1" applyBorder="1"/>
    <xf numFmtId="0" fontId="75" fillId="0" borderId="54" xfId="0" applyFont="1" applyBorder="1" applyAlignment="1">
      <alignment horizontal="right"/>
    </xf>
    <xf numFmtId="49" fontId="80" fillId="52" borderId="60" xfId="0" applyNumberFormat="1" applyFont="1" applyFill="1" applyBorder="1" applyAlignment="1">
      <alignment horizontal="center"/>
    </xf>
    <xf numFmtId="0" fontId="81" fillId="0" borderId="0" xfId="0" applyFont="1"/>
    <xf numFmtId="0" fontId="84" fillId="0" borderId="62" xfId="0" applyFont="1" applyBorder="1" applyAlignment="1">
      <alignment horizontal="left"/>
    </xf>
    <xf numFmtId="39" fontId="88" fillId="56" borderId="65" xfId="0" applyNumberFormat="1" applyFont="1" applyFill="1" applyBorder="1" applyAlignment="1">
      <alignment horizontal="right"/>
    </xf>
    <xf numFmtId="0" fontId="89" fillId="0" borderId="66" xfId="0" applyFont="1" applyBorder="1" applyAlignment="1">
      <alignment horizontal="center"/>
    </xf>
    <xf numFmtId="49" fontId="91" fillId="58" borderId="68" xfId="0" applyNumberFormat="1" applyFont="1" applyFill="1" applyBorder="1" applyAlignment="1">
      <alignment horizontal="center"/>
    </xf>
    <xf numFmtId="0" fontId="92" fillId="0" borderId="69" xfId="0" applyFont="1" applyBorder="1" applyAlignment="1">
      <alignment horizontal="left"/>
    </xf>
    <xf numFmtId="49" fontId="93" fillId="0" borderId="70" xfId="0" applyNumberFormat="1" applyFont="1" applyBorder="1" applyAlignment="1">
      <alignment horizontal="left"/>
    </xf>
    <xf numFmtId="49" fontId="94" fillId="59" borderId="71" xfId="0" applyNumberFormat="1" applyFont="1" applyFill="1" applyBorder="1" applyAlignment="1">
      <alignment horizontal="left"/>
    </xf>
    <xf numFmtId="49" fontId="95" fillId="0" borderId="72" xfId="0" applyNumberFormat="1" applyFont="1" applyBorder="1"/>
    <xf numFmtId="0" fontId="97" fillId="0" borderId="0" xfId="0" applyFont="1" applyAlignment="1">
      <alignment horizontal="right"/>
    </xf>
    <xf numFmtId="0" fontId="101" fillId="0" borderId="75" xfId="0" applyFont="1" applyBorder="1" applyAlignment="1">
      <alignment horizontal="right"/>
    </xf>
    <xf numFmtId="0" fontId="102" fillId="0" borderId="76" xfId="0" applyFont="1" applyBorder="1" applyAlignment="1">
      <alignment horizontal="center"/>
    </xf>
    <xf numFmtId="0" fontId="103" fillId="0" borderId="0" xfId="0" applyFont="1" applyAlignment="1">
      <alignment horizontal="right"/>
    </xf>
    <xf numFmtId="0" fontId="104" fillId="0" borderId="77" xfId="0" applyFont="1" applyBorder="1" applyAlignment="1">
      <alignment horizontal="center"/>
    </xf>
    <xf numFmtId="0" fontId="105" fillId="0" borderId="78" xfId="0" applyFont="1" applyBorder="1" applyAlignment="1">
      <alignment horizontal="center"/>
    </xf>
    <xf numFmtId="49" fontId="106" fillId="0" borderId="79" xfId="0" applyNumberFormat="1" applyFont="1" applyBorder="1"/>
    <xf numFmtId="3" fontId="107" fillId="63" borderId="80" xfId="0" applyNumberFormat="1" applyFont="1" applyFill="1" applyBorder="1"/>
    <xf numFmtId="49" fontId="109" fillId="0" borderId="82" xfId="0" applyNumberFormat="1" applyFont="1" applyBorder="1"/>
    <xf numFmtId="39" fontId="110" fillId="65" borderId="83" xfId="0" applyNumberFormat="1" applyFont="1" applyFill="1" applyBorder="1" applyAlignment="1">
      <alignment horizontal="right"/>
    </xf>
    <xf numFmtId="49" fontId="111" fillId="0" borderId="84" xfId="0" applyNumberFormat="1" applyFont="1" applyBorder="1"/>
    <xf numFmtId="49" fontId="112" fillId="0" borderId="85" xfId="0" applyNumberFormat="1" applyFont="1" applyBorder="1" applyAlignment="1">
      <alignment wrapText="1"/>
    </xf>
    <xf numFmtId="49" fontId="113" fillId="0" borderId="86" xfId="0" applyNumberFormat="1" applyFont="1" applyBorder="1"/>
    <xf numFmtId="39" fontId="115" fillId="67" borderId="87" xfId="0" applyNumberFormat="1" applyFont="1" applyFill="1" applyBorder="1" applyAlignment="1">
      <alignment horizontal="right"/>
    </xf>
    <xf numFmtId="49" fontId="120" fillId="73" borderId="91" xfId="0" applyNumberFormat="1" applyFont="1" applyFill="1" applyBorder="1" applyAlignment="1">
      <alignment horizontal="center"/>
    </xf>
    <xf numFmtId="49" fontId="121" fillId="0" borderId="0" xfId="0" applyNumberFormat="1" applyFont="1" applyAlignment="1">
      <alignment horizontal="left"/>
    </xf>
    <xf numFmtId="0" fontId="126" fillId="0" borderId="0" xfId="0" applyFont="1"/>
    <xf numFmtId="0" fontId="127" fillId="78" borderId="95" xfId="0" applyFont="1" applyFill="1" applyBorder="1"/>
    <xf numFmtId="49" fontId="128" fillId="79" borderId="96" xfId="0" applyNumberFormat="1" applyFont="1" applyFill="1" applyBorder="1" applyAlignment="1">
      <alignment horizontal="center"/>
    </xf>
    <xf numFmtId="0" fontId="129" fillId="0" borderId="0" xfId="0" applyFont="1" applyAlignment="1">
      <alignment horizontal="right"/>
    </xf>
    <xf numFmtId="0" fontId="130" fillId="0" borderId="0" xfId="0" applyFont="1" applyAlignment="1">
      <alignment horizontal="center"/>
    </xf>
    <xf numFmtId="0" fontId="132" fillId="0" borderId="97" xfId="0" applyFont="1" applyBorder="1"/>
    <xf numFmtId="49" fontId="135" fillId="0" borderId="100" xfId="0" applyNumberFormat="1" applyFont="1" applyBorder="1"/>
    <xf numFmtId="49" fontId="138" fillId="84" borderId="102" xfId="0" applyNumberFormat="1" applyFont="1" applyFill="1" applyBorder="1" applyAlignment="1">
      <alignment horizontal="left"/>
    </xf>
    <xf numFmtId="4" fontId="139" fillId="85" borderId="103" xfId="0" applyNumberFormat="1" applyFont="1" applyFill="1" applyBorder="1" applyAlignment="1">
      <alignment horizontal="center" wrapText="1"/>
    </xf>
    <xf numFmtId="4" fontId="141" fillId="87" borderId="105" xfId="0" applyNumberFormat="1" applyFont="1" applyFill="1" applyBorder="1" applyAlignment="1">
      <alignment horizontal="center"/>
    </xf>
    <xf numFmtId="3" fontId="143" fillId="89" borderId="107" xfId="0" applyNumberFormat="1" applyFont="1" applyFill="1" applyBorder="1"/>
    <xf numFmtId="3" fontId="144" fillId="0" borderId="108" xfId="0" applyNumberFormat="1" applyFont="1" applyBorder="1" applyAlignment="1">
      <alignment horizontal="center"/>
    </xf>
    <xf numFmtId="0" fontId="146" fillId="0" borderId="110" xfId="0" applyFont="1" applyBorder="1" applyAlignment="1">
      <alignment horizontal="center" vertical="center"/>
    </xf>
    <xf numFmtId="49" fontId="147" fillId="0" borderId="111" xfId="0" applyNumberFormat="1" applyFont="1" applyBorder="1"/>
    <xf numFmtId="3" fontId="150" fillId="0" borderId="114" xfId="0" applyNumberFormat="1" applyFont="1" applyBorder="1"/>
    <xf numFmtId="0" fontId="153" fillId="0" borderId="0" xfId="0" applyFont="1" applyAlignment="1">
      <alignment horizontal="left"/>
    </xf>
    <xf numFmtId="0" fontId="154" fillId="94" borderId="115" xfId="0" applyFont="1" applyFill="1" applyBorder="1"/>
    <xf numFmtId="0" fontId="155" fillId="95" borderId="116" xfId="0" applyFont="1" applyFill="1" applyBorder="1" applyAlignment="1">
      <alignment horizontal="center"/>
    </xf>
    <xf numFmtId="3" fontId="156" fillId="96" borderId="117" xfId="0" applyNumberFormat="1" applyFont="1" applyFill="1" applyBorder="1"/>
    <xf numFmtId="49" fontId="158" fillId="0" borderId="119" xfId="0" applyNumberFormat="1" applyFont="1" applyBorder="1"/>
    <xf numFmtId="0" fontId="161" fillId="0" borderId="121" xfId="0" applyFont="1" applyBorder="1" applyAlignment="1">
      <alignment horizontal="center"/>
    </xf>
    <xf numFmtId="0" fontId="162" fillId="0" borderId="0" xfId="0" applyFont="1" applyAlignment="1">
      <alignment vertical="center"/>
    </xf>
    <xf numFmtId="49" fontId="163" fillId="0" borderId="123" xfId="0" applyNumberFormat="1" applyFont="1" applyBorder="1"/>
    <xf numFmtId="0" fontId="168" fillId="0" borderId="130" xfId="0" applyFont="1" applyBorder="1"/>
    <xf numFmtId="0" fontId="2" fillId="0" borderId="110" xfId="0" applyFont="1" applyBorder="1" applyAlignment="1">
      <alignment horizontal="center" vertical="center"/>
    </xf>
    <xf numFmtId="0" fontId="43" fillId="26" borderId="124" xfId="0" applyFont="1" applyFill="1" applyBorder="1"/>
    <xf numFmtId="0" fontId="7" fillId="0" borderId="0" xfId="0" applyFont="1"/>
    <xf numFmtId="0" fontId="74" fillId="0" borderId="0" xfId="0" applyFont="1"/>
    <xf numFmtId="49" fontId="164" fillId="0" borderId="0" xfId="0" applyNumberFormat="1" applyFont="1"/>
    <xf numFmtId="49" fontId="38" fillId="0" borderId="0" xfId="0" applyNumberFormat="1" applyFont="1" applyAlignment="1">
      <alignment horizontal="left"/>
    </xf>
    <xf numFmtId="0" fontId="131" fillId="0" borderId="0" xfId="0" applyFont="1"/>
    <xf numFmtId="0" fontId="2" fillId="0" borderId="130" xfId="0" applyFont="1" applyBorder="1"/>
    <xf numFmtId="0" fontId="0" fillId="0" borderId="130" xfId="0" applyBorder="1" applyAlignment="1">
      <alignment wrapText="1"/>
    </xf>
    <xf numFmtId="0" fontId="82" fillId="0" borderId="137" xfId="0" applyFont="1" applyBorder="1"/>
    <xf numFmtId="0" fontId="0" fillId="0" borderId="137" xfId="0" applyBorder="1" applyAlignment="1">
      <alignment wrapText="1"/>
    </xf>
    <xf numFmtId="0" fontId="173" fillId="0" borderId="135" xfId="1" applyFont="1" applyBorder="1" applyProtection="1">
      <protection locked="0"/>
    </xf>
    <xf numFmtId="0" fontId="43" fillId="26" borderId="0" xfId="0" applyFont="1" applyFill="1"/>
    <xf numFmtId="3" fontId="100" fillId="0" borderId="0" xfId="0" applyNumberFormat="1" applyFont="1"/>
    <xf numFmtId="3" fontId="150" fillId="0" borderId="0" xfId="0" applyNumberFormat="1" applyFont="1"/>
    <xf numFmtId="4" fontId="114" fillId="66" borderId="121" xfId="0" applyNumberFormat="1" applyFont="1" applyFill="1" applyBorder="1" applyAlignment="1">
      <alignment horizontal="center" wrapText="1"/>
    </xf>
    <xf numFmtId="164" fontId="60" fillId="37" borderId="121" xfId="0" applyNumberFormat="1" applyFont="1" applyFill="1" applyBorder="1" applyAlignment="1">
      <alignment horizontal="center"/>
    </xf>
    <xf numFmtId="4" fontId="116" fillId="68" borderId="121" xfId="0" applyNumberFormat="1" applyFont="1" applyFill="1" applyBorder="1" applyAlignment="1">
      <alignment horizontal="center"/>
    </xf>
    <xf numFmtId="0" fontId="155" fillId="95" borderId="122" xfId="0" applyFont="1" applyFill="1" applyBorder="1" applyAlignment="1">
      <alignment horizontal="center"/>
    </xf>
    <xf numFmtId="0" fontId="127" fillId="78" borderId="130" xfId="0" applyFont="1" applyFill="1" applyBorder="1"/>
    <xf numFmtId="0" fontId="36" fillId="0" borderId="134" xfId="0" applyFont="1" applyBorder="1" applyAlignment="1">
      <alignment horizontal="center"/>
    </xf>
    <xf numFmtId="0" fontId="168" fillId="0" borderId="132" xfId="0" applyFont="1" applyBorder="1"/>
    <xf numFmtId="0" fontId="160" fillId="0" borderId="132" xfId="0" applyFont="1" applyBorder="1"/>
    <xf numFmtId="49" fontId="1" fillId="0" borderId="4" xfId="0" applyNumberFormat="1" applyFont="1" applyBorder="1"/>
    <xf numFmtId="167" fontId="172" fillId="0" borderId="133" xfId="1" applyNumberFormat="1" applyFont="1" applyBorder="1" applyAlignment="1" applyProtection="1">
      <alignment horizontal="right"/>
      <protection locked="0"/>
    </xf>
    <xf numFmtId="167" fontId="23" fillId="0" borderId="18" xfId="0" applyNumberFormat="1" applyFont="1" applyBorder="1" applyAlignment="1">
      <alignment horizontal="right"/>
    </xf>
    <xf numFmtId="167" fontId="9" fillId="4" borderId="8" xfId="0" applyNumberFormat="1" applyFont="1" applyFill="1" applyBorder="1"/>
    <xf numFmtId="167" fontId="83" fillId="53" borderId="61" xfId="0" applyNumberFormat="1" applyFont="1" applyFill="1" applyBorder="1"/>
    <xf numFmtId="167" fontId="53" fillId="33" borderId="41" xfId="0" applyNumberFormat="1" applyFont="1" applyFill="1" applyBorder="1"/>
    <xf numFmtId="167" fontId="133" fillId="80" borderId="98" xfId="0" applyNumberFormat="1" applyFont="1" applyFill="1" applyBorder="1" applyAlignment="1">
      <alignment horizontal="center"/>
    </xf>
    <xf numFmtId="167" fontId="16" fillId="10" borderId="12" xfId="0" applyNumberFormat="1" applyFont="1" applyFill="1" applyBorder="1" applyAlignment="1">
      <alignment horizontal="right"/>
    </xf>
    <xf numFmtId="167" fontId="140" fillId="86" borderId="104" xfId="0" applyNumberFormat="1" applyFont="1" applyFill="1" applyBorder="1" applyAlignment="1">
      <alignment horizontal="right"/>
    </xf>
    <xf numFmtId="167" fontId="142" fillId="88" borderId="106" xfId="0" applyNumberFormat="1" applyFont="1" applyFill="1" applyBorder="1" applyAlignment="1">
      <alignment horizontal="right"/>
    </xf>
    <xf numFmtId="167" fontId="157" fillId="97" borderId="118" xfId="0" applyNumberFormat="1" applyFont="1" applyFill="1" applyBorder="1" applyAlignment="1">
      <alignment horizontal="right"/>
    </xf>
    <xf numFmtId="167" fontId="26" fillId="15" borderId="20" xfId="0" applyNumberFormat="1" applyFont="1" applyFill="1" applyBorder="1" applyAlignment="1">
      <alignment horizontal="right"/>
    </xf>
    <xf numFmtId="167" fontId="39" fillId="23" borderId="32" xfId="0" applyNumberFormat="1" applyFont="1" applyFill="1" applyBorder="1"/>
    <xf numFmtId="167" fontId="136" fillId="82" borderId="101" xfId="0" applyNumberFormat="1" applyFont="1" applyFill="1" applyBorder="1" applyAlignment="1">
      <alignment horizontal="right"/>
    </xf>
    <xf numFmtId="167" fontId="19" fillId="11" borderId="15" xfId="0" applyNumberFormat="1" applyFont="1" applyFill="1" applyBorder="1" applyAlignment="1">
      <alignment horizontal="right"/>
    </xf>
    <xf numFmtId="167" fontId="145" fillId="90" borderId="109" xfId="0" applyNumberFormat="1" applyFont="1" applyFill="1" applyBorder="1"/>
    <xf numFmtId="167" fontId="108" fillId="64" borderId="81" xfId="0" applyNumberFormat="1" applyFont="1" applyFill="1" applyBorder="1" applyAlignment="1">
      <alignment horizontal="right"/>
    </xf>
    <xf numFmtId="167" fontId="165" fillId="99" borderId="125" xfId="0" applyNumberFormat="1" applyFont="1" applyFill="1" applyBorder="1" applyAlignment="1">
      <alignment horizontal="right"/>
    </xf>
    <xf numFmtId="167" fontId="47" fillId="30" borderId="38" xfId="0" applyNumberFormat="1" applyFont="1" applyFill="1" applyBorder="1"/>
    <xf numFmtId="167" fontId="159" fillId="98" borderId="120" xfId="0" applyNumberFormat="1" applyFont="1" applyFill="1" applyBorder="1" applyAlignment="1">
      <alignment horizontal="right"/>
    </xf>
    <xf numFmtId="167" fontId="71" fillId="46" borderId="52" xfId="0" applyNumberFormat="1" applyFont="1" applyFill="1" applyBorder="1" applyAlignment="1">
      <alignment horizontal="right"/>
    </xf>
    <xf numFmtId="167" fontId="169" fillId="101" borderId="131" xfId="0" applyNumberFormat="1" applyFont="1" applyFill="1" applyBorder="1"/>
    <xf numFmtId="167" fontId="134" fillId="81" borderId="99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167" fontId="76" fillId="48" borderId="55" xfId="0" applyNumberFormat="1" applyFont="1" applyFill="1" applyBorder="1"/>
    <xf numFmtId="167" fontId="90" fillId="57" borderId="67" xfId="0" applyNumberFormat="1" applyFont="1" applyFill="1" applyBorder="1" applyAlignment="1">
      <alignment horizontal="right"/>
    </xf>
    <xf numFmtId="167" fontId="77" fillId="49" borderId="56" xfId="0" applyNumberFormat="1" applyFont="1" applyFill="1" applyBorder="1" applyAlignment="1">
      <alignment horizontal="right"/>
    </xf>
    <xf numFmtId="167" fontId="119" fillId="71" borderId="90" xfId="0" applyNumberFormat="1" applyFont="1" applyFill="1" applyBorder="1"/>
    <xf numFmtId="167" fontId="69" fillId="45" borderId="51" xfId="0" applyNumberFormat="1" applyFont="1" applyFill="1" applyBorder="1" applyAlignment="1">
      <alignment horizontal="right"/>
    </xf>
    <xf numFmtId="167" fontId="78" fillId="50" borderId="57" xfId="0" applyNumberFormat="1" applyFont="1" applyFill="1" applyBorder="1" applyAlignment="1">
      <alignment horizontal="right"/>
    </xf>
    <xf numFmtId="167" fontId="87" fillId="55" borderId="64" xfId="0" applyNumberFormat="1" applyFont="1" applyFill="1" applyBorder="1" applyAlignment="1">
      <alignment horizontal="right"/>
    </xf>
    <xf numFmtId="167" fontId="98" fillId="61" borderId="73" xfId="0" applyNumberFormat="1" applyFont="1" applyFill="1" applyBorder="1"/>
    <xf numFmtId="167" fontId="65" fillId="41" borderId="48" xfId="0" applyNumberFormat="1" applyFont="1" applyFill="1" applyBorder="1" applyAlignment="1">
      <alignment horizontal="right"/>
    </xf>
    <xf numFmtId="167" fontId="30" fillId="17" borderId="24" xfId="0" applyNumberFormat="1" applyFont="1" applyFill="1" applyBorder="1" applyAlignment="1">
      <alignment horizontal="right"/>
    </xf>
    <xf numFmtId="167" fontId="167" fillId="100" borderId="127" xfId="0" applyNumberFormat="1" applyFont="1" applyFill="1" applyBorder="1"/>
    <xf numFmtId="167" fontId="123" fillId="75" borderId="92" xfId="0" applyNumberFormat="1" applyFont="1" applyFill="1" applyBorder="1" applyAlignment="1">
      <alignment horizontal="right"/>
    </xf>
    <xf numFmtId="167" fontId="125" fillId="77" borderId="94" xfId="0" applyNumberFormat="1" applyFont="1" applyFill="1" applyBorder="1" applyAlignment="1">
      <alignment horizontal="right"/>
    </xf>
    <xf numFmtId="167" fontId="118" fillId="70" borderId="89" xfId="0" applyNumberFormat="1" applyFont="1" applyFill="1" applyBorder="1"/>
    <xf numFmtId="167" fontId="1" fillId="0" borderId="1" xfId="0" applyNumberFormat="1" applyFont="1" applyBorder="1" applyAlignment="1">
      <alignment horizontal="right"/>
    </xf>
    <xf numFmtId="167" fontId="57" fillId="0" borderId="42" xfId="0" applyNumberFormat="1" applyFont="1" applyBorder="1"/>
    <xf numFmtId="167" fontId="86" fillId="0" borderId="63" xfId="0" applyNumberFormat="1" applyFont="1" applyBorder="1"/>
    <xf numFmtId="167" fontId="46" fillId="29" borderId="37" xfId="0" applyNumberFormat="1" applyFont="1" applyFill="1" applyBorder="1" applyAlignment="1">
      <alignment horizontal="right"/>
    </xf>
    <xf numFmtId="167" fontId="122" fillId="74" borderId="0" xfId="0" applyNumberFormat="1" applyFont="1" applyFill="1" applyAlignment="1">
      <alignment horizontal="right"/>
    </xf>
    <xf numFmtId="167" fontId="32" fillId="18" borderId="26" xfId="0" applyNumberFormat="1" applyFont="1" applyFill="1" applyBorder="1"/>
    <xf numFmtId="167" fontId="148" fillId="91" borderId="112" xfId="0" applyNumberFormat="1" applyFont="1" applyFill="1" applyBorder="1" applyAlignment="1">
      <alignment horizontal="right"/>
    </xf>
    <xf numFmtId="167" fontId="152" fillId="93" borderId="0" xfId="0" applyNumberFormat="1" applyFont="1" applyFill="1" applyAlignment="1">
      <alignment horizontal="right"/>
    </xf>
    <xf numFmtId="167" fontId="117" fillId="69" borderId="88" xfId="0" applyNumberFormat="1" applyFont="1" applyFill="1" applyBorder="1"/>
    <xf numFmtId="167" fontId="10" fillId="5" borderId="9" xfId="0" applyNumberFormat="1" applyFont="1" applyFill="1" applyBorder="1" applyAlignment="1">
      <alignment horizontal="right"/>
    </xf>
    <xf numFmtId="167" fontId="37" fillId="21" borderId="0" xfId="0" applyNumberFormat="1" applyFont="1" applyFill="1" applyAlignment="1">
      <alignment horizontal="right"/>
    </xf>
    <xf numFmtId="167" fontId="24" fillId="13" borderId="19" xfId="0" applyNumberFormat="1" applyFont="1" applyFill="1" applyBorder="1"/>
    <xf numFmtId="167" fontId="66" fillId="42" borderId="49" xfId="0" applyNumberFormat="1" applyFont="1" applyFill="1" applyBorder="1" applyAlignment="1">
      <alignment horizontal="right"/>
    </xf>
    <xf numFmtId="167" fontId="149" fillId="92" borderId="113" xfId="0" applyNumberFormat="1" applyFont="1" applyFill="1" applyBorder="1" applyAlignment="1">
      <alignment horizontal="right"/>
    </xf>
    <xf numFmtId="167" fontId="124" fillId="76" borderId="93" xfId="0" applyNumberFormat="1" applyFont="1" applyFill="1" applyBorder="1" applyAlignment="1">
      <alignment horizontal="right"/>
    </xf>
    <xf numFmtId="167" fontId="40" fillId="0" borderId="33" xfId="0" applyNumberFormat="1" applyFont="1" applyBorder="1" applyAlignment="1">
      <alignment horizontal="right"/>
    </xf>
    <xf numFmtId="167" fontId="58" fillId="0" borderId="43" xfId="0" applyNumberFormat="1" applyFont="1" applyBorder="1"/>
    <xf numFmtId="167" fontId="17" fillId="0" borderId="13" xfId="0" applyNumberFormat="1" applyFont="1" applyBorder="1"/>
    <xf numFmtId="167" fontId="99" fillId="62" borderId="74" xfId="0" applyNumberFormat="1" applyFont="1" applyFill="1" applyBorder="1" applyAlignment="1">
      <alignment horizontal="right"/>
    </xf>
    <xf numFmtId="167" fontId="41" fillId="24" borderId="34" xfId="0" applyNumberFormat="1" applyFont="1" applyFill="1" applyBorder="1"/>
    <xf numFmtId="167" fontId="99" fillId="62" borderId="122" xfId="0" applyNumberFormat="1" applyFont="1" applyFill="1" applyBorder="1" applyAlignment="1">
      <alignment horizontal="right"/>
    </xf>
    <xf numFmtId="167" fontId="41" fillId="24" borderId="122" xfId="0" applyNumberFormat="1" applyFont="1" applyFill="1" applyBorder="1"/>
    <xf numFmtId="167" fontId="23" fillId="0" borderId="134" xfId="0" applyNumberFormat="1" applyFont="1" applyBorder="1" applyAlignment="1">
      <alignment horizontal="right"/>
    </xf>
    <xf numFmtId="167" fontId="9" fillId="4" borderId="134" xfId="0" applyNumberFormat="1" applyFont="1" applyFill="1" applyBorder="1"/>
    <xf numFmtId="167" fontId="83" fillId="53" borderId="134" xfId="0" applyNumberFormat="1" applyFont="1" applyFill="1" applyBorder="1"/>
    <xf numFmtId="167" fontId="53" fillId="33" borderId="134" xfId="0" applyNumberFormat="1" applyFont="1" applyFill="1" applyBorder="1"/>
    <xf numFmtId="167" fontId="72" fillId="47" borderId="134" xfId="0" applyNumberFormat="1" applyFont="1" applyFill="1" applyBorder="1" applyAlignment="1">
      <alignment horizontal="right"/>
    </xf>
    <xf numFmtId="0" fontId="1" fillId="0" borderId="6" xfId="0" applyFont="1" applyBorder="1"/>
    <xf numFmtId="0" fontId="36" fillId="0" borderId="129" xfId="0" applyFont="1" applyBorder="1" applyAlignment="1">
      <alignment horizontal="center"/>
    </xf>
    <xf numFmtId="167" fontId="23" fillId="0" borderId="127" xfId="0" applyNumberFormat="1" applyFont="1" applyBorder="1" applyAlignment="1">
      <alignment horizontal="right"/>
    </xf>
    <xf numFmtId="167" fontId="16" fillId="10" borderId="121" xfId="0" applyNumberFormat="1" applyFont="1" applyFill="1" applyBorder="1" applyAlignment="1">
      <alignment horizontal="right"/>
    </xf>
    <xf numFmtId="167" fontId="172" fillId="0" borderId="134" xfId="1" applyNumberFormat="1" applyFont="1" applyBorder="1" applyAlignment="1" applyProtection="1">
      <alignment horizontal="right"/>
      <protection locked="0"/>
    </xf>
    <xf numFmtId="167" fontId="9" fillId="4" borderId="129" xfId="0" applyNumberFormat="1" applyFont="1" applyFill="1" applyBorder="1"/>
    <xf numFmtId="167" fontId="140" fillId="86" borderId="121" xfId="0" applyNumberFormat="1" applyFont="1" applyFill="1" applyBorder="1" applyAlignment="1">
      <alignment horizontal="right"/>
    </xf>
    <xf numFmtId="167" fontId="83" fillId="53" borderId="129" xfId="0" applyNumberFormat="1" applyFont="1" applyFill="1" applyBorder="1"/>
    <xf numFmtId="167" fontId="142" fillId="88" borderId="121" xfId="0" applyNumberFormat="1" applyFont="1" applyFill="1" applyBorder="1" applyAlignment="1">
      <alignment horizontal="right"/>
    </xf>
    <xf numFmtId="167" fontId="90" fillId="57" borderId="112" xfId="0" applyNumberFormat="1" applyFont="1" applyFill="1" applyBorder="1" applyAlignment="1">
      <alignment horizontal="right"/>
    </xf>
    <xf numFmtId="167" fontId="53" fillId="33" borderId="127" xfId="0" applyNumberFormat="1" applyFont="1" applyFill="1" applyBorder="1"/>
    <xf numFmtId="39" fontId="11" fillId="6" borderId="112" xfId="0" applyNumberFormat="1" applyFont="1" applyFill="1" applyBorder="1" applyAlignment="1">
      <alignment horizontal="right"/>
    </xf>
    <xf numFmtId="39" fontId="85" fillId="54" borderId="0" xfId="0" applyNumberFormat="1" applyFont="1" applyFill="1" applyAlignment="1">
      <alignment horizontal="right"/>
    </xf>
    <xf numFmtId="3" fontId="62" fillId="39" borderId="124" xfId="0" applyNumberFormat="1" applyFont="1" applyFill="1" applyBorder="1"/>
    <xf numFmtId="39" fontId="22" fillId="12" borderId="112" xfId="0" applyNumberFormat="1" applyFont="1" applyFill="1" applyBorder="1" applyAlignment="1">
      <alignment horizontal="right"/>
    </xf>
    <xf numFmtId="39" fontId="68" fillId="44" borderId="0" xfId="0" applyNumberFormat="1" applyFont="1" applyFill="1" applyAlignment="1">
      <alignment horizontal="right"/>
    </xf>
    <xf numFmtId="3" fontId="96" fillId="60" borderId="124" xfId="0" applyNumberFormat="1" applyFont="1" applyFill="1" applyBorder="1"/>
    <xf numFmtId="39" fontId="51" fillId="31" borderId="112" xfId="0" applyNumberFormat="1" applyFont="1" applyFill="1" applyBorder="1" applyAlignment="1">
      <alignment horizontal="right"/>
    </xf>
    <xf numFmtId="39" fontId="14" fillId="9" borderId="0" xfId="0" applyNumberFormat="1" applyFont="1" applyFill="1" applyAlignment="1">
      <alignment horizontal="right"/>
    </xf>
    <xf numFmtId="3" fontId="144" fillId="0" borderId="129" xfId="0" applyNumberFormat="1" applyFont="1" applyBorder="1" applyAlignment="1">
      <alignment horizontal="center"/>
    </xf>
    <xf numFmtId="0" fontId="104" fillId="0" borderId="128" xfId="0" applyFont="1" applyBorder="1" applyAlignment="1">
      <alignment horizontal="center"/>
    </xf>
    <xf numFmtId="167" fontId="142" fillId="88" borderId="127" xfId="0" applyNumberFormat="1" applyFont="1" applyFill="1" applyBorder="1" applyAlignment="1">
      <alignment horizontal="right"/>
    </xf>
    <xf numFmtId="167" fontId="137" fillId="83" borderId="112" xfId="0" applyNumberFormat="1" applyFont="1" applyFill="1" applyBorder="1" applyAlignment="1">
      <alignment horizontal="center"/>
    </xf>
    <xf numFmtId="167" fontId="12" fillId="7" borderId="0" xfId="0" applyNumberFormat="1" applyFont="1" applyFill="1" applyAlignment="1">
      <alignment horizontal="center"/>
    </xf>
    <xf numFmtId="167" fontId="42" fillId="25" borderId="124" xfId="0" applyNumberFormat="1" applyFont="1" applyFill="1" applyBorder="1" applyAlignment="1">
      <alignment horizontal="center"/>
    </xf>
    <xf numFmtId="167" fontId="45" fillId="28" borderId="112" xfId="0" applyNumberFormat="1" applyFont="1" applyFill="1" applyBorder="1" applyAlignment="1">
      <alignment horizontal="center"/>
    </xf>
    <xf numFmtId="167" fontId="25" fillId="14" borderId="0" xfId="0" applyNumberFormat="1" applyFont="1" applyFill="1" applyAlignment="1">
      <alignment horizontal="center"/>
    </xf>
    <xf numFmtId="167" fontId="54" fillId="34" borderId="124" xfId="0" applyNumberFormat="1" applyFont="1" applyFill="1" applyBorder="1" applyAlignment="1">
      <alignment horizontal="center"/>
    </xf>
    <xf numFmtId="167" fontId="52" fillId="32" borderId="112" xfId="0" applyNumberFormat="1" applyFont="1" applyFill="1" applyBorder="1" applyAlignment="1">
      <alignment horizontal="center"/>
    </xf>
    <xf numFmtId="167" fontId="56" fillId="35" borderId="0" xfId="0" applyNumberFormat="1" applyFont="1" applyFill="1" applyAlignment="1">
      <alignment horizontal="center"/>
    </xf>
    <xf numFmtId="167" fontId="157" fillId="97" borderId="112" xfId="0" applyNumberFormat="1" applyFont="1" applyFill="1" applyBorder="1" applyAlignment="1">
      <alignment horizontal="right"/>
    </xf>
    <xf numFmtId="167" fontId="26" fillId="15" borderId="0" xfId="0" applyNumberFormat="1" applyFont="1" applyFill="1" applyAlignment="1">
      <alignment horizontal="right"/>
    </xf>
    <xf numFmtId="167" fontId="39" fillId="23" borderId="124" xfId="0" applyNumberFormat="1" applyFont="1" applyFill="1" applyBorder="1"/>
    <xf numFmtId="167" fontId="136" fillId="82" borderId="112" xfId="0" applyNumberFormat="1" applyFont="1" applyFill="1" applyBorder="1" applyAlignment="1">
      <alignment horizontal="right"/>
    </xf>
    <xf numFmtId="167" fontId="19" fillId="11" borderId="0" xfId="0" applyNumberFormat="1" applyFont="1" applyFill="1" applyAlignment="1">
      <alignment horizontal="right"/>
    </xf>
    <xf numFmtId="167" fontId="145" fillId="90" borderId="124" xfId="0" applyNumberFormat="1" applyFont="1" applyFill="1" applyBorder="1"/>
    <xf numFmtId="167" fontId="108" fillId="64" borderId="112" xfId="0" applyNumberFormat="1" applyFont="1" applyFill="1" applyBorder="1" applyAlignment="1">
      <alignment horizontal="right"/>
    </xf>
    <xf numFmtId="167" fontId="165" fillId="99" borderId="0" xfId="0" applyNumberFormat="1" applyFont="1" applyFill="1" applyAlignment="1">
      <alignment horizontal="right"/>
    </xf>
    <xf numFmtId="167" fontId="16" fillId="10" borderId="134" xfId="0" applyNumberFormat="1" applyFont="1" applyFill="1" applyBorder="1" applyAlignment="1">
      <alignment horizontal="right"/>
    </xf>
    <xf numFmtId="167" fontId="140" fillId="86" borderId="134" xfId="0" applyNumberFormat="1" applyFont="1" applyFill="1" applyBorder="1" applyAlignment="1">
      <alignment horizontal="right"/>
    </xf>
    <xf numFmtId="167" fontId="142" fillId="88" borderId="134" xfId="0" applyNumberFormat="1" applyFont="1" applyFill="1" applyBorder="1" applyAlignment="1">
      <alignment horizontal="right"/>
    </xf>
    <xf numFmtId="0" fontId="151" fillId="0" borderId="129" xfId="0" applyFont="1" applyBorder="1" applyAlignment="1">
      <alignment horizontal="center"/>
    </xf>
    <xf numFmtId="167" fontId="159" fillId="98" borderId="112" xfId="0" applyNumberFormat="1" applyFont="1" applyFill="1" applyBorder="1" applyAlignment="1">
      <alignment horizontal="right"/>
    </xf>
    <xf numFmtId="167" fontId="71" fillId="46" borderId="0" xfId="0" applyNumberFormat="1" applyFont="1" applyFill="1" applyAlignment="1">
      <alignment horizontal="right"/>
    </xf>
    <xf numFmtId="167" fontId="169" fillId="101" borderId="124" xfId="0" applyNumberFormat="1" applyFont="1" applyFill="1" applyBorder="1"/>
    <xf numFmtId="167" fontId="134" fillId="81" borderId="112" xfId="0" applyNumberFormat="1" applyFont="1" applyFill="1" applyBorder="1" applyAlignment="1">
      <alignment horizontal="right"/>
    </xf>
    <xf numFmtId="167" fontId="4" fillId="2" borderId="0" xfId="0" applyNumberFormat="1" applyFont="1" applyFill="1" applyAlignment="1">
      <alignment horizontal="right"/>
    </xf>
    <xf numFmtId="167" fontId="76" fillId="48" borderId="124" xfId="0" applyNumberFormat="1" applyFont="1" applyFill="1" applyBorder="1"/>
    <xf numFmtId="167" fontId="77" fillId="49" borderId="0" xfId="0" applyNumberFormat="1" applyFont="1" applyFill="1" applyAlignment="1">
      <alignment horizontal="right"/>
    </xf>
    <xf numFmtId="167" fontId="159" fillId="98" borderId="138" xfId="0" applyNumberFormat="1" applyFont="1" applyFill="1" applyBorder="1" applyAlignment="1">
      <alignment horizontal="right"/>
    </xf>
    <xf numFmtId="167" fontId="71" fillId="46" borderId="136" xfId="0" applyNumberFormat="1" applyFont="1" applyFill="1" applyBorder="1" applyAlignment="1">
      <alignment horizontal="right"/>
    </xf>
    <xf numFmtId="167" fontId="169" fillId="101" borderId="139" xfId="0" applyNumberFormat="1" applyFont="1" applyFill="1" applyBorder="1"/>
    <xf numFmtId="167" fontId="134" fillId="81" borderId="138" xfId="0" applyNumberFormat="1" applyFont="1" applyFill="1" applyBorder="1" applyAlignment="1">
      <alignment horizontal="right"/>
    </xf>
    <xf numFmtId="167" fontId="4" fillId="2" borderId="136" xfId="0" applyNumberFormat="1" applyFont="1" applyFill="1" applyBorder="1" applyAlignment="1">
      <alignment horizontal="right"/>
    </xf>
    <xf numFmtId="167" fontId="76" fillId="48" borderId="139" xfId="0" applyNumberFormat="1" applyFont="1" applyFill="1" applyBorder="1"/>
    <xf numFmtId="167" fontId="90" fillId="57" borderId="138" xfId="0" applyNumberFormat="1" applyFont="1" applyFill="1" applyBorder="1" applyAlignment="1">
      <alignment horizontal="right"/>
    </xf>
    <xf numFmtId="167" fontId="77" fillId="49" borderId="136" xfId="0" applyNumberFormat="1" applyFont="1" applyFill="1" applyBorder="1" applyAlignment="1">
      <alignment horizontal="right"/>
    </xf>
    <xf numFmtId="167" fontId="119" fillId="71" borderId="139" xfId="0" applyNumberFormat="1" applyFont="1" applyFill="1" applyBorder="1"/>
    <xf numFmtId="167" fontId="0" fillId="0" borderId="0" xfId="0" applyNumberFormat="1" applyAlignment="1">
      <alignment wrapText="1"/>
    </xf>
    <xf numFmtId="37" fontId="175" fillId="0" borderId="140" xfId="0" applyNumberFormat="1" applyFont="1" applyBorder="1" applyAlignment="1" applyProtection="1">
      <alignment horizontal="right"/>
      <protection locked="0"/>
    </xf>
    <xf numFmtId="37" fontId="175" fillId="0" borderId="141" xfId="0" applyNumberFormat="1" applyFont="1" applyBorder="1" applyProtection="1">
      <protection locked="0"/>
    </xf>
    <xf numFmtId="167" fontId="9" fillId="4" borderId="142" xfId="0" applyNumberFormat="1" applyFont="1" applyFill="1" applyBorder="1"/>
    <xf numFmtId="37" fontId="175" fillId="0" borderId="134" xfId="0" applyNumberFormat="1" applyFont="1" applyBorder="1" applyProtection="1">
      <protection locked="0"/>
    </xf>
    <xf numFmtId="37" fontId="175" fillId="0" borderId="134" xfId="0" applyNumberFormat="1" applyFont="1" applyBorder="1" applyAlignment="1" applyProtection="1">
      <alignment horizontal="right"/>
      <protection locked="0"/>
    </xf>
    <xf numFmtId="38" fontId="172" fillId="0" borderId="140" xfId="0" applyNumberFormat="1" applyFont="1" applyBorder="1" applyAlignment="1">
      <alignment horizontal="right"/>
    </xf>
    <xf numFmtId="38" fontId="172" fillId="0" borderId="143" xfId="0" applyNumberFormat="1" applyFont="1" applyBorder="1" applyAlignment="1">
      <alignment horizontal="right"/>
    </xf>
    <xf numFmtId="0" fontId="129" fillId="0" borderId="126" xfId="0" applyFont="1" applyBorder="1" applyAlignment="1">
      <alignment horizontal="left"/>
    </xf>
    <xf numFmtId="0" fontId="0" fillId="0" borderId="59" xfId="0" applyBorder="1" applyAlignment="1">
      <alignment wrapText="1"/>
    </xf>
    <xf numFmtId="0" fontId="166" fillId="0" borderId="126" xfId="0" applyFont="1" applyBorder="1" applyAlignment="1">
      <alignment horizontal="left"/>
    </xf>
    <xf numFmtId="0" fontId="13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79" fillId="51" borderId="58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4" fontId="2" fillId="22" borderId="31" xfId="0" applyNumberFormat="1" applyFont="1" applyFill="1" applyBorder="1" applyAlignment="1">
      <alignment horizontal="center" vertical="center" wrapText="1"/>
    </xf>
    <xf numFmtId="0" fontId="0" fillId="0" borderId="126" xfId="0" applyBorder="1" applyAlignment="1">
      <alignment wrapText="1"/>
    </xf>
    <xf numFmtId="4" fontId="2" fillId="72" borderId="134" xfId="0" applyNumberFormat="1" applyFont="1" applyFill="1" applyBorder="1" applyAlignment="1">
      <alignment horizontal="center" vertical="center" wrapText="1"/>
    </xf>
    <xf numFmtId="0" fontId="0" fillId="0" borderId="134" xfId="0" applyBorder="1" applyAlignment="1">
      <alignment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0"/>
  <sheetViews>
    <sheetView showGridLines="0" tabSelected="1" zoomScale="80" zoomScaleNormal="80" zoomScalePageLayoutView="75" workbookViewId="0">
      <selection activeCell="L1" sqref="L1"/>
    </sheetView>
  </sheetViews>
  <sheetFormatPr defaultColWidth="9.140625" defaultRowHeight="15" customHeight="1" x14ac:dyDescent="0.2"/>
  <cols>
    <col min="1" max="1" width="1.85546875" customWidth="1"/>
    <col min="2" max="2" width="2.140625" customWidth="1"/>
    <col min="3" max="3" width="1.85546875" customWidth="1"/>
    <col min="4" max="4" width="57.140625" customWidth="1"/>
    <col min="5" max="6" width="14" customWidth="1"/>
    <col min="7" max="8" width="15.85546875" customWidth="1"/>
    <col min="9" max="9" width="15.28515625" customWidth="1"/>
    <col min="10" max="10" width="15.85546875" customWidth="1"/>
    <col min="11" max="11" width="16.5703125" customWidth="1"/>
    <col min="12" max="12" width="15" customWidth="1"/>
    <col min="13" max="13" width="15.7109375" customWidth="1"/>
    <col min="14" max="14" width="16.28515625" customWidth="1"/>
    <col min="15" max="15" width="0.7109375" customWidth="1"/>
    <col min="17" max="17" width="11.5703125" bestFit="1" customWidth="1"/>
  </cols>
  <sheetData>
    <row r="1" spans="1:15" ht="15.75" customHeight="1" x14ac:dyDescent="0.25">
      <c r="F1" s="239" t="s">
        <v>0</v>
      </c>
      <c r="G1" s="239"/>
      <c r="H1" s="239"/>
      <c r="O1" s="94"/>
    </row>
    <row r="2" spans="1:15" ht="15.75" customHeight="1" x14ac:dyDescent="0.25">
      <c r="F2" s="88" t="s">
        <v>1</v>
      </c>
      <c r="O2" s="94"/>
    </row>
    <row r="3" spans="1:15" ht="15.75" customHeight="1" x14ac:dyDescent="0.25">
      <c r="F3" s="240" t="s">
        <v>192</v>
      </c>
      <c r="G3" s="240"/>
      <c r="H3" s="240"/>
      <c r="O3" s="94"/>
    </row>
    <row r="4" spans="1:15" ht="15.75" customHeight="1" x14ac:dyDescent="0.25">
      <c r="A4" s="88"/>
      <c r="O4" s="94"/>
    </row>
    <row r="5" spans="1:15" ht="15" customHeight="1" x14ac:dyDescent="0.25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4"/>
      <c r="O5" s="94"/>
    </row>
    <row r="6" spans="1:15" ht="15" customHeight="1" x14ac:dyDescent="0.25">
      <c r="A6" s="42"/>
      <c r="B6" s="42"/>
      <c r="C6" s="42"/>
      <c r="D6" s="42"/>
      <c r="E6" s="42"/>
      <c r="F6" s="42" t="s">
        <v>2</v>
      </c>
      <c r="G6" s="89" t="s">
        <v>195</v>
      </c>
      <c r="H6" s="90"/>
      <c r="I6" s="33"/>
      <c r="J6" s="73"/>
      <c r="K6" s="73"/>
      <c r="L6" s="73"/>
      <c r="M6" s="73"/>
      <c r="N6" s="84"/>
      <c r="O6" s="94"/>
    </row>
    <row r="7" spans="1:15" ht="15" customHeight="1" x14ac:dyDescent="0.25">
      <c r="A7" s="42"/>
      <c r="B7" s="42"/>
      <c r="C7" s="42"/>
      <c r="D7" s="42"/>
      <c r="E7" s="42"/>
      <c r="F7" s="61" t="s">
        <v>3</v>
      </c>
      <c r="G7" s="91"/>
      <c r="H7" s="92"/>
      <c r="I7" s="33"/>
      <c r="J7" s="73"/>
      <c r="K7" s="73"/>
      <c r="L7" s="73"/>
      <c r="M7" s="73"/>
      <c r="N7" s="84"/>
      <c r="O7" s="94"/>
    </row>
    <row r="8" spans="1:15" ht="15" customHeight="1" x14ac:dyDescent="0.25">
      <c r="A8" s="42"/>
      <c r="B8" s="42"/>
      <c r="C8" s="42"/>
      <c r="D8" s="42"/>
      <c r="E8" s="42"/>
      <c r="F8" s="42" t="s">
        <v>4</v>
      </c>
      <c r="G8" s="93" t="s">
        <v>198</v>
      </c>
      <c r="H8" s="93"/>
      <c r="I8" s="73"/>
      <c r="J8" s="73"/>
      <c r="K8" s="73"/>
      <c r="L8" s="73"/>
      <c r="M8" s="73"/>
      <c r="N8" s="85"/>
      <c r="O8" s="94"/>
    </row>
    <row r="9" spans="1:15" ht="15" customHeight="1" x14ac:dyDescent="0.25">
      <c r="A9" s="42"/>
      <c r="B9" s="42"/>
      <c r="C9" s="42"/>
      <c r="D9" s="42"/>
      <c r="E9" s="42"/>
      <c r="F9" s="42" t="s">
        <v>5</v>
      </c>
      <c r="G9" s="236" t="s">
        <v>196</v>
      </c>
      <c r="H9" s="237"/>
      <c r="I9" s="237"/>
      <c r="J9" s="237"/>
      <c r="K9" s="57"/>
      <c r="L9" s="57"/>
      <c r="M9" s="57"/>
      <c r="N9" s="86"/>
      <c r="O9" s="94"/>
    </row>
    <row r="10" spans="1:15" ht="15" customHeight="1" x14ac:dyDescent="0.25">
      <c r="A10" s="42"/>
      <c r="B10" s="42"/>
      <c r="C10" s="42"/>
      <c r="D10" s="42"/>
      <c r="E10" s="42"/>
      <c r="F10" s="42" t="s">
        <v>6</v>
      </c>
      <c r="G10" s="236" t="s">
        <v>197</v>
      </c>
      <c r="H10" s="237"/>
      <c r="I10" s="237"/>
      <c r="J10" s="237"/>
      <c r="K10" s="57"/>
      <c r="L10" s="57"/>
      <c r="M10" s="57"/>
      <c r="N10" s="86"/>
      <c r="O10" s="94"/>
    </row>
    <row r="11" spans="1:15" ht="15" customHeight="1" x14ac:dyDescent="0.25">
      <c r="A11" s="42"/>
      <c r="B11" s="42"/>
      <c r="C11" s="42"/>
      <c r="D11" s="42"/>
      <c r="E11" s="42"/>
      <c r="F11" s="42" t="s">
        <v>7</v>
      </c>
      <c r="G11" s="238">
        <v>333</v>
      </c>
      <c r="H11" s="237"/>
      <c r="I11" s="237"/>
      <c r="J11" s="237"/>
      <c r="K11" s="57"/>
      <c r="L11" s="57"/>
      <c r="M11" s="57"/>
      <c r="N11" s="86"/>
      <c r="O11" s="94"/>
    </row>
    <row r="12" spans="1:15" ht="15" customHeight="1" x14ac:dyDescent="0.25">
      <c r="A12" s="42"/>
      <c r="B12" s="42"/>
      <c r="C12" s="42"/>
      <c r="D12" s="42"/>
      <c r="E12" s="42"/>
      <c r="F12" s="42" t="s">
        <v>8</v>
      </c>
      <c r="G12" s="236" t="s">
        <v>199</v>
      </c>
      <c r="H12" s="237"/>
      <c r="I12" s="237"/>
      <c r="J12" s="237"/>
      <c r="K12" s="57"/>
      <c r="L12" s="57"/>
      <c r="M12" s="57"/>
      <c r="N12" s="86"/>
      <c r="O12" s="94"/>
    </row>
    <row r="13" spans="1:15" ht="32.25" customHeight="1" x14ac:dyDescent="0.25">
      <c r="A13" s="42"/>
      <c r="B13" s="42"/>
      <c r="C13" s="42"/>
      <c r="D13" s="42"/>
      <c r="E13" s="57"/>
      <c r="F13" s="57"/>
      <c r="G13" s="21"/>
      <c r="H13" s="21"/>
      <c r="I13" s="57"/>
      <c r="J13" s="57"/>
      <c r="K13" s="57"/>
      <c r="L13" s="57"/>
      <c r="M13" s="57"/>
      <c r="N13" s="87"/>
      <c r="O13" s="94"/>
    </row>
    <row r="14" spans="1:15" ht="21.75" customHeight="1" x14ac:dyDescent="0.25">
      <c r="A14" s="79" t="s">
        <v>9</v>
      </c>
      <c r="B14" s="31"/>
      <c r="C14" s="42"/>
      <c r="D14" s="42"/>
      <c r="E14" s="57"/>
      <c r="F14" s="57"/>
      <c r="G14" s="57"/>
      <c r="H14" s="57"/>
      <c r="I14" s="57"/>
      <c r="J14" s="57"/>
      <c r="K14" s="57"/>
      <c r="L14" s="57"/>
      <c r="M14" s="57"/>
      <c r="N14" s="87"/>
      <c r="O14" s="94"/>
    </row>
    <row r="15" spans="1:15" ht="15.75" customHeight="1" x14ac:dyDescent="0.25">
      <c r="A15" s="30"/>
      <c r="B15" s="82" t="s">
        <v>189</v>
      </c>
      <c r="C15" s="10" t="s">
        <v>10</v>
      </c>
      <c r="D15" s="27"/>
      <c r="E15" s="57"/>
      <c r="F15" s="57"/>
      <c r="G15" s="57"/>
      <c r="H15" s="57"/>
      <c r="I15" s="57"/>
      <c r="J15" s="57"/>
      <c r="K15" s="57"/>
      <c r="L15" s="57"/>
      <c r="M15" s="57"/>
      <c r="N15" s="87"/>
      <c r="O15" s="94"/>
    </row>
    <row r="16" spans="1:15" ht="6.75" customHeight="1" x14ac:dyDescent="0.25">
      <c r="A16" s="33"/>
      <c r="B16" s="43"/>
      <c r="C16" s="45"/>
      <c r="D16" s="42"/>
      <c r="E16" s="57"/>
      <c r="F16" s="57"/>
      <c r="G16" s="57"/>
      <c r="H16" s="57"/>
      <c r="I16" s="57"/>
      <c r="J16" s="57"/>
      <c r="K16" s="57"/>
      <c r="L16" s="57"/>
      <c r="M16" s="57"/>
      <c r="N16" s="87"/>
      <c r="O16" s="94"/>
    </row>
    <row r="17" spans="1:15" ht="15.75" customHeight="1" x14ac:dyDescent="0.25">
      <c r="A17" s="30"/>
      <c r="B17" s="70"/>
      <c r="C17" s="34" t="s">
        <v>11</v>
      </c>
      <c r="D17" s="73"/>
      <c r="E17" s="57"/>
      <c r="F17" s="57"/>
      <c r="G17" s="57"/>
      <c r="H17" s="57"/>
      <c r="I17" s="57"/>
      <c r="J17" s="57"/>
      <c r="K17" s="57"/>
      <c r="L17" s="57"/>
      <c r="M17" s="57"/>
      <c r="N17" s="87"/>
      <c r="O17" s="94"/>
    </row>
    <row r="18" spans="1:15" ht="26.25" customHeight="1" x14ac:dyDescent="0.25">
      <c r="A18" s="81"/>
      <c r="B18" s="7"/>
      <c r="C18" s="81"/>
      <c r="D18" s="81"/>
      <c r="E18" s="81"/>
      <c r="F18" s="72"/>
      <c r="G18" s="72"/>
      <c r="H18" s="72"/>
      <c r="I18" s="72"/>
      <c r="J18" s="72"/>
      <c r="K18" s="72"/>
      <c r="L18" s="96"/>
      <c r="M18" s="96"/>
      <c r="N18" s="95"/>
      <c r="O18" s="94"/>
    </row>
    <row r="19" spans="1:15" ht="18" customHeight="1" x14ac:dyDescent="0.25">
      <c r="A19" s="5"/>
      <c r="B19" s="32"/>
      <c r="C19" s="32"/>
      <c r="D19" s="40"/>
      <c r="E19" s="56"/>
      <c r="F19" s="241" t="s">
        <v>12</v>
      </c>
      <c r="G19" s="237"/>
      <c r="H19" s="242"/>
      <c r="I19" s="243" t="s">
        <v>193</v>
      </c>
      <c r="J19" s="237"/>
      <c r="K19" s="244"/>
      <c r="L19" s="245" t="s">
        <v>194</v>
      </c>
      <c r="M19" s="246"/>
      <c r="N19" s="246"/>
      <c r="O19" s="83"/>
    </row>
    <row r="20" spans="1:15" x14ac:dyDescent="0.25">
      <c r="A20" s="37"/>
      <c r="B20" s="60"/>
      <c r="C20" s="60"/>
      <c r="D20" s="65" t="s">
        <v>13</v>
      </c>
      <c r="E20" s="6" t="s">
        <v>14</v>
      </c>
      <c r="F20" s="20" t="s">
        <v>15</v>
      </c>
      <c r="G20" s="16" t="s">
        <v>16</v>
      </c>
      <c r="H20" s="12" t="s">
        <v>17</v>
      </c>
      <c r="I20" s="66" t="s">
        <v>15</v>
      </c>
      <c r="J20" s="28" t="s">
        <v>16</v>
      </c>
      <c r="K20" s="67" t="s">
        <v>17</v>
      </c>
      <c r="L20" s="97" t="s">
        <v>15</v>
      </c>
      <c r="M20" s="98" t="s">
        <v>16</v>
      </c>
      <c r="N20" s="99" t="s">
        <v>17</v>
      </c>
      <c r="O20" s="19"/>
    </row>
    <row r="21" spans="1:15" x14ac:dyDescent="0.25">
      <c r="A21" s="9" t="s">
        <v>18</v>
      </c>
      <c r="B21" s="52" t="s">
        <v>19</v>
      </c>
      <c r="C21" s="64"/>
      <c r="D21" s="22"/>
      <c r="E21" s="46" t="s">
        <v>20</v>
      </c>
      <c r="F21" s="55"/>
      <c r="G21" s="17"/>
      <c r="H21" s="25"/>
      <c r="I21" s="51"/>
      <c r="J21" s="35"/>
      <c r="K21" s="68"/>
      <c r="L21" s="26"/>
      <c r="M21" s="24"/>
      <c r="N21" s="49"/>
      <c r="O21" s="19"/>
    </row>
    <row r="22" spans="1:15" x14ac:dyDescent="0.25">
      <c r="A22" s="41"/>
      <c r="B22" s="23" t="s">
        <v>21</v>
      </c>
      <c r="C22" s="29" t="s">
        <v>22</v>
      </c>
      <c r="D22" s="2"/>
      <c r="E22" s="78" t="s">
        <v>20</v>
      </c>
      <c r="F22" s="181"/>
      <c r="G22" s="182"/>
      <c r="H22" s="183"/>
      <c r="I22" s="184"/>
      <c r="J22" s="185"/>
      <c r="K22" s="186"/>
      <c r="L22" s="187"/>
      <c r="M22" s="188"/>
      <c r="N22" s="76"/>
      <c r="O22" s="19"/>
    </row>
    <row r="23" spans="1:15" x14ac:dyDescent="0.25">
      <c r="A23" s="41"/>
      <c r="B23" s="23"/>
      <c r="C23" s="29"/>
      <c r="D23" s="2" t="s">
        <v>23</v>
      </c>
      <c r="E23" s="171">
        <v>8011</v>
      </c>
      <c r="F23" s="165">
        <v>280625</v>
      </c>
      <c r="G23" s="165"/>
      <c r="H23" s="166">
        <f t="shared" ref="H23:H28" si="0">SUM(F23:G23)</f>
        <v>280625</v>
      </c>
      <c r="I23" s="165">
        <v>198429.44</v>
      </c>
      <c r="J23" s="165"/>
      <c r="K23" s="167">
        <f t="shared" ref="K23:K28" si="1">SUM(I23:J23)</f>
        <v>198429.44</v>
      </c>
      <c r="L23" s="165">
        <v>439849</v>
      </c>
      <c r="M23" s="165"/>
      <c r="N23" s="180">
        <f t="shared" ref="N23:N28" si="2">SUM(L23:M23)</f>
        <v>439849</v>
      </c>
      <c r="O23" s="19"/>
    </row>
    <row r="24" spans="1:15" x14ac:dyDescent="0.25">
      <c r="A24" s="41"/>
      <c r="B24" s="23"/>
      <c r="C24" s="29"/>
      <c r="D24" s="105" t="s">
        <v>190</v>
      </c>
      <c r="E24" s="171">
        <v>8012</v>
      </c>
      <c r="F24" s="165">
        <v>198718</v>
      </c>
      <c r="G24" s="165"/>
      <c r="H24" s="166">
        <f t="shared" si="0"/>
        <v>198718</v>
      </c>
      <c r="I24" s="165">
        <v>89906</v>
      </c>
      <c r="J24" s="165"/>
      <c r="K24" s="167">
        <f t="shared" si="1"/>
        <v>89906</v>
      </c>
      <c r="L24" s="165">
        <v>202915</v>
      </c>
      <c r="M24" s="165"/>
      <c r="N24" s="180">
        <f t="shared" si="2"/>
        <v>202915</v>
      </c>
      <c r="O24" s="19"/>
    </row>
    <row r="25" spans="1:15" x14ac:dyDescent="0.25">
      <c r="A25" s="41"/>
      <c r="B25" s="23"/>
      <c r="C25" s="29"/>
      <c r="D25" s="2" t="s">
        <v>24</v>
      </c>
      <c r="E25" s="171">
        <v>8019</v>
      </c>
      <c r="F25" s="174"/>
      <c r="G25" s="165"/>
      <c r="H25" s="166">
        <f t="shared" si="0"/>
        <v>0</v>
      </c>
      <c r="I25" s="174"/>
      <c r="J25" s="165"/>
      <c r="K25" s="167">
        <f t="shared" si="1"/>
        <v>0</v>
      </c>
      <c r="L25" s="174"/>
      <c r="M25" s="165"/>
      <c r="N25" s="180">
        <f t="shared" si="2"/>
        <v>0</v>
      </c>
      <c r="O25" s="19"/>
    </row>
    <row r="26" spans="1:15" x14ac:dyDescent="0.25">
      <c r="A26" s="41"/>
      <c r="B26" s="23"/>
      <c r="C26" s="29"/>
      <c r="D26" s="2" t="s">
        <v>25</v>
      </c>
      <c r="E26" s="171" t="s">
        <v>26</v>
      </c>
      <c r="F26" s="174"/>
      <c r="G26" s="165"/>
      <c r="H26" s="166">
        <f t="shared" si="0"/>
        <v>0</v>
      </c>
      <c r="I26" s="174"/>
      <c r="J26" s="165"/>
      <c r="K26" s="167">
        <f t="shared" si="1"/>
        <v>0</v>
      </c>
      <c r="L26" s="174"/>
      <c r="M26" s="165"/>
      <c r="N26" s="180">
        <f t="shared" si="2"/>
        <v>0</v>
      </c>
      <c r="O26" s="19"/>
    </row>
    <row r="27" spans="1:15" x14ac:dyDescent="0.25">
      <c r="A27" s="41"/>
      <c r="B27" s="23"/>
      <c r="C27" s="29"/>
      <c r="D27" s="2" t="s">
        <v>27</v>
      </c>
      <c r="E27" s="171" t="s">
        <v>28</v>
      </c>
      <c r="F27" s="174"/>
      <c r="G27" s="165"/>
      <c r="H27" s="166">
        <f t="shared" si="0"/>
        <v>0</v>
      </c>
      <c r="I27" s="174"/>
      <c r="J27" s="165"/>
      <c r="K27" s="167">
        <f t="shared" si="1"/>
        <v>0</v>
      </c>
      <c r="L27" s="174"/>
      <c r="M27" s="165"/>
      <c r="N27" s="180">
        <f t="shared" si="2"/>
        <v>0</v>
      </c>
      <c r="O27" s="19"/>
    </row>
    <row r="28" spans="1:15" x14ac:dyDescent="0.25">
      <c r="A28" s="41"/>
      <c r="B28" s="23"/>
      <c r="C28" s="29"/>
      <c r="D28" s="2" t="s">
        <v>29</v>
      </c>
      <c r="E28" s="171" t="s">
        <v>30</v>
      </c>
      <c r="F28" s="174"/>
      <c r="G28" s="165"/>
      <c r="H28" s="166">
        <f t="shared" si="0"/>
        <v>0</v>
      </c>
      <c r="I28" s="174"/>
      <c r="J28" s="165"/>
      <c r="K28" s="167">
        <f t="shared" si="1"/>
        <v>0</v>
      </c>
      <c r="L28" s="174"/>
      <c r="M28" s="165"/>
      <c r="N28" s="180">
        <f t="shared" si="2"/>
        <v>0</v>
      </c>
      <c r="O28" s="19"/>
    </row>
    <row r="29" spans="1:15" x14ac:dyDescent="0.25">
      <c r="A29" s="41"/>
      <c r="B29" s="23"/>
      <c r="C29" s="58"/>
      <c r="D29" s="2" t="s">
        <v>31</v>
      </c>
      <c r="E29" s="18"/>
      <c r="F29" s="192"/>
      <c r="G29" s="193"/>
      <c r="H29" s="194"/>
      <c r="I29" s="195"/>
      <c r="J29" s="196"/>
      <c r="K29" s="197"/>
      <c r="L29" s="198"/>
      <c r="M29" s="199"/>
      <c r="N29" s="111"/>
      <c r="O29" s="19"/>
    </row>
    <row r="30" spans="1:15" x14ac:dyDescent="0.25">
      <c r="A30" s="41"/>
      <c r="B30" s="23"/>
      <c r="C30" s="29"/>
      <c r="D30" s="2" t="s">
        <v>32</v>
      </c>
      <c r="E30" s="171">
        <v>8092</v>
      </c>
      <c r="F30" s="174"/>
      <c r="G30" s="165"/>
      <c r="H30" s="166">
        <f>SUM(F30:G30)</f>
        <v>0</v>
      </c>
      <c r="I30" s="174"/>
      <c r="J30" s="165"/>
      <c r="K30" s="167">
        <f>SUM(I30:J30)</f>
        <v>0</v>
      </c>
      <c r="L30" s="174"/>
      <c r="M30" s="165"/>
      <c r="N30" s="180">
        <f>SUM(L30:M30)</f>
        <v>0</v>
      </c>
      <c r="O30" s="19"/>
    </row>
    <row r="31" spans="1:15" x14ac:dyDescent="0.25">
      <c r="A31" s="48"/>
      <c r="B31" s="23" t="s">
        <v>20</v>
      </c>
      <c r="C31" s="29"/>
      <c r="D31" s="39" t="s">
        <v>33</v>
      </c>
      <c r="E31" s="171">
        <v>8096</v>
      </c>
      <c r="F31" s="165">
        <v>201985</v>
      </c>
      <c r="G31" s="165"/>
      <c r="H31" s="166">
        <f>SUM(F31:G31)</f>
        <v>201985</v>
      </c>
      <c r="I31" s="165">
        <v>116412.54</v>
      </c>
      <c r="J31" s="165"/>
      <c r="K31" s="167">
        <f>SUM(I31:J31)</f>
        <v>116412.54</v>
      </c>
      <c r="L31" s="165">
        <v>227866</v>
      </c>
      <c r="M31" s="165"/>
      <c r="N31" s="180">
        <f>SUM(L31:M31)</f>
        <v>227866</v>
      </c>
      <c r="O31" s="19"/>
    </row>
    <row r="32" spans="1:15" x14ac:dyDescent="0.25">
      <c r="A32" s="41"/>
      <c r="B32" s="23"/>
      <c r="C32" s="29"/>
      <c r="D32" s="2" t="s">
        <v>34</v>
      </c>
      <c r="E32" s="189" t="s">
        <v>35</v>
      </c>
      <c r="F32" s="174"/>
      <c r="G32" s="165"/>
      <c r="H32" s="166">
        <f>SUM(F32:G32)</f>
        <v>0</v>
      </c>
      <c r="I32" s="174"/>
      <c r="J32" s="165"/>
      <c r="K32" s="167">
        <f>SUM(I32:J32)</f>
        <v>0</v>
      </c>
      <c r="L32" s="174"/>
      <c r="M32" s="165"/>
      <c r="N32" s="180">
        <f>SUM(L32:M32)</f>
        <v>0</v>
      </c>
      <c r="O32" s="19"/>
    </row>
    <row r="33" spans="1:15" x14ac:dyDescent="0.25">
      <c r="A33" s="41"/>
      <c r="B33" s="23"/>
      <c r="C33" s="29"/>
      <c r="D33" s="2" t="s">
        <v>36</v>
      </c>
      <c r="E33" s="190" t="s">
        <v>20</v>
      </c>
      <c r="F33" s="208">
        <f t="shared" ref="F33:N33" si="3">SUM((F23:F28),(F30:F32))</f>
        <v>681328</v>
      </c>
      <c r="G33" s="208">
        <f t="shared" si="3"/>
        <v>0</v>
      </c>
      <c r="H33" s="208">
        <f t="shared" si="3"/>
        <v>681328</v>
      </c>
      <c r="I33" s="209">
        <f t="shared" si="3"/>
        <v>404747.98</v>
      </c>
      <c r="J33" s="209">
        <f t="shared" si="3"/>
        <v>0</v>
      </c>
      <c r="K33" s="209">
        <f t="shared" si="3"/>
        <v>404747.98</v>
      </c>
      <c r="L33" s="210">
        <f t="shared" si="3"/>
        <v>870630</v>
      </c>
      <c r="M33" s="210">
        <f t="shared" si="3"/>
        <v>0</v>
      </c>
      <c r="N33" s="191">
        <f t="shared" si="3"/>
        <v>870630</v>
      </c>
      <c r="O33" s="19"/>
    </row>
    <row r="34" spans="1:15" x14ac:dyDescent="0.25">
      <c r="A34" s="41"/>
      <c r="B34" s="23"/>
      <c r="C34" s="29"/>
      <c r="D34" s="2"/>
      <c r="E34" s="1" t="s">
        <v>20</v>
      </c>
      <c r="F34" s="200"/>
      <c r="G34" s="201"/>
      <c r="H34" s="202"/>
      <c r="I34" s="203"/>
      <c r="J34" s="204"/>
      <c r="K34" s="205"/>
      <c r="L34" s="206"/>
      <c r="M34" s="207"/>
      <c r="N34" s="123"/>
      <c r="O34" s="19"/>
    </row>
    <row r="35" spans="1:15" x14ac:dyDescent="0.25">
      <c r="A35" s="41"/>
      <c r="B35" s="23" t="s">
        <v>37</v>
      </c>
      <c r="C35" s="57" t="s">
        <v>38</v>
      </c>
      <c r="D35" s="2"/>
      <c r="E35" s="78" t="s">
        <v>20</v>
      </c>
      <c r="F35" s="212"/>
      <c r="G35" s="213"/>
      <c r="H35" s="214"/>
      <c r="I35" s="215"/>
      <c r="J35" s="216"/>
      <c r="K35" s="217"/>
      <c r="L35" s="179"/>
      <c r="M35" s="218"/>
      <c r="N35" s="132"/>
      <c r="O35" s="19"/>
    </row>
    <row r="36" spans="1:15" ht="15.75" x14ac:dyDescent="0.25">
      <c r="A36" s="41"/>
      <c r="B36" s="29"/>
      <c r="C36" s="29"/>
      <c r="D36" s="39" t="s">
        <v>39</v>
      </c>
      <c r="E36" s="171">
        <v>8290</v>
      </c>
      <c r="F36" s="232"/>
      <c r="G36" s="174">
        <v>49900</v>
      </c>
      <c r="H36" s="231">
        <f>SUM(F36:G36)</f>
        <v>49900</v>
      </c>
      <c r="I36" s="165"/>
      <c r="J36" s="174">
        <v>73212</v>
      </c>
      <c r="K36" s="167">
        <v>73212</v>
      </c>
      <c r="L36" s="165"/>
      <c r="M36" s="174">
        <v>49900</v>
      </c>
      <c r="N36" s="180">
        <f>SUM(L36:M36)</f>
        <v>49900</v>
      </c>
      <c r="O36" s="19"/>
    </row>
    <row r="37" spans="1:15" ht="15.75" x14ac:dyDescent="0.25">
      <c r="A37" s="41"/>
      <c r="B37" s="29"/>
      <c r="C37" s="29"/>
      <c r="D37" s="2" t="s">
        <v>40</v>
      </c>
      <c r="E37" s="171" t="s">
        <v>41</v>
      </c>
      <c r="F37" s="232"/>
      <c r="G37" s="174">
        <v>7700</v>
      </c>
      <c r="H37" s="231">
        <f>SUM(F37:G37)</f>
        <v>7700</v>
      </c>
      <c r="I37" s="165"/>
      <c r="J37" s="174">
        <v>20212</v>
      </c>
      <c r="K37" s="167">
        <f>SUM(I37:J37)</f>
        <v>20212</v>
      </c>
      <c r="L37" s="165"/>
      <c r="M37" s="174">
        <v>7700</v>
      </c>
      <c r="N37" s="180">
        <f>SUM(L37:M37)</f>
        <v>7700</v>
      </c>
      <c r="O37" s="19"/>
    </row>
    <row r="38" spans="1:15" ht="15.75" x14ac:dyDescent="0.25">
      <c r="A38" s="41"/>
      <c r="B38" s="29"/>
      <c r="C38" s="29"/>
      <c r="D38" s="2" t="s">
        <v>42</v>
      </c>
      <c r="E38" s="171">
        <v>8220</v>
      </c>
      <c r="F38" s="232"/>
      <c r="G38" s="174">
        <v>12000</v>
      </c>
      <c r="H38" s="231">
        <f>SUM(F38:G38)</f>
        <v>12000</v>
      </c>
      <c r="I38" s="165"/>
      <c r="J38" s="174">
        <v>7566.01</v>
      </c>
      <c r="K38" s="167">
        <f>SUM(I38:J38)</f>
        <v>7566.01</v>
      </c>
      <c r="L38" s="165"/>
      <c r="M38" s="174">
        <v>12000</v>
      </c>
      <c r="N38" s="180">
        <f>SUM(L38:M38)</f>
        <v>12000</v>
      </c>
      <c r="O38" s="19"/>
    </row>
    <row r="39" spans="1:15" x14ac:dyDescent="0.25">
      <c r="A39" s="41"/>
      <c r="B39" s="29"/>
      <c r="C39" s="29"/>
      <c r="D39" s="39" t="s">
        <v>43</v>
      </c>
      <c r="E39" s="211" t="s">
        <v>44</v>
      </c>
      <c r="F39" s="165"/>
      <c r="G39" s="174">
        <v>60000</v>
      </c>
      <c r="H39" s="231">
        <f>SUM(F39:G39)</f>
        <v>60000</v>
      </c>
      <c r="I39" s="165"/>
      <c r="J39" s="174">
        <v>0</v>
      </c>
      <c r="K39" s="167">
        <f>SUM(I39:J39)</f>
        <v>0</v>
      </c>
      <c r="L39" s="165"/>
      <c r="M39" s="174">
        <v>60000</v>
      </c>
      <c r="N39" s="180">
        <f>SUM(L39:M39)</f>
        <v>60000</v>
      </c>
      <c r="O39" s="19"/>
    </row>
    <row r="40" spans="1:15" x14ac:dyDescent="0.25">
      <c r="A40" s="41"/>
      <c r="B40" s="29"/>
      <c r="C40" s="29"/>
      <c r="D40" s="2" t="s">
        <v>45</v>
      </c>
      <c r="E40" s="190" t="s">
        <v>20</v>
      </c>
      <c r="F40" s="208">
        <f t="shared" ref="F40:N40" si="4">SUM(F36:F39)</f>
        <v>0</v>
      </c>
      <c r="G40" s="208">
        <f t="shared" si="4"/>
        <v>129600</v>
      </c>
      <c r="H40" s="208">
        <f t="shared" si="4"/>
        <v>129600</v>
      </c>
      <c r="I40" s="209">
        <f t="shared" si="4"/>
        <v>0</v>
      </c>
      <c r="J40" s="209">
        <f t="shared" si="4"/>
        <v>100990.01</v>
      </c>
      <c r="K40" s="209">
        <f t="shared" si="4"/>
        <v>100990.01</v>
      </c>
      <c r="L40" s="210">
        <f t="shared" si="4"/>
        <v>0</v>
      </c>
      <c r="M40" s="210">
        <f t="shared" si="4"/>
        <v>129600</v>
      </c>
      <c r="N40" s="191">
        <f t="shared" si="4"/>
        <v>129600</v>
      </c>
      <c r="O40" s="19"/>
    </row>
    <row r="41" spans="1:15" x14ac:dyDescent="0.25">
      <c r="A41" s="41"/>
      <c r="B41" s="29"/>
      <c r="C41" s="29"/>
      <c r="D41" s="2"/>
      <c r="E41" s="1" t="s">
        <v>20</v>
      </c>
      <c r="F41" s="200"/>
      <c r="G41" s="201"/>
      <c r="H41" s="202"/>
      <c r="I41" s="203"/>
      <c r="J41" s="204"/>
      <c r="K41" s="205"/>
      <c r="L41" s="206"/>
      <c r="M41" s="207"/>
      <c r="N41" s="123"/>
      <c r="O41" s="19"/>
    </row>
    <row r="42" spans="1:15" x14ac:dyDescent="0.25">
      <c r="A42" s="48"/>
      <c r="B42" s="23" t="s">
        <v>46</v>
      </c>
      <c r="C42" s="29" t="s">
        <v>47</v>
      </c>
      <c r="D42" s="2"/>
      <c r="E42" s="78" t="s">
        <v>20</v>
      </c>
      <c r="F42" s="124"/>
      <c r="G42" s="125"/>
      <c r="H42" s="126"/>
      <c r="I42" s="127"/>
      <c r="J42" s="128"/>
      <c r="K42" s="129"/>
      <c r="L42" s="130"/>
      <c r="M42" s="131"/>
      <c r="N42" s="132"/>
      <c r="O42" s="19"/>
    </row>
    <row r="43" spans="1:15" x14ac:dyDescent="0.25">
      <c r="A43" s="48"/>
      <c r="B43" s="23"/>
      <c r="C43" s="29"/>
      <c r="D43" s="11" t="s">
        <v>48</v>
      </c>
      <c r="E43" s="18" t="s">
        <v>49</v>
      </c>
      <c r="F43" s="133"/>
      <c r="G43" s="133"/>
      <c r="H43" s="108">
        <f>SUM(F43:G43)</f>
        <v>0</v>
      </c>
      <c r="I43" s="133"/>
      <c r="J43" s="133"/>
      <c r="K43" s="109">
        <f>SUM(I43:J43)</f>
        <v>0</v>
      </c>
      <c r="L43" s="133"/>
      <c r="M43" s="133"/>
      <c r="N43" s="110">
        <f>SUM(L43:M43)</f>
        <v>0</v>
      </c>
      <c r="O43" s="19"/>
    </row>
    <row r="44" spans="1:15" x14ac:dyDescent="0.25">
      <c r="A44" s="48"/>
      <c r="B44" s="23"/>
      <c r="C44" s="29"/>
      <c r="D44" s="2" t="s">
        <v>50</v>
      </c>
      <c r="E44" s="18" t="s">
        <v>51</v>
      </c>
      <c r="F44" s="107"/>
      <c r="G44" s="107">
        <v>44100</v>
      </c>
      <c r="H44" s="108">
        <f>SUM(F44:G44)</f>
        <v>44100</v>
      </c>
      <c r="I44" s="107"/>
      <c r="J44" s="107"/>
      <c r="K44" s="109">
        <f>SUM(I44:J44)</f>
        <v>0</v>
      </c>
      <c r="L44" s="107"/>
      <c r="M44" s="107">
        <v>44100</v>
      </c>
      <c r="N44" s="110">
        <f>SUM(L44:M44)</f>
        <v>44100</v>
      </c>
      <c r="O44" s="19"/>
    </row>
    <row r="45" spans="1:15" ht="15.75" x14ac:dyDescent="0.25">
      <c r="A45" s="48"/>
      <c r="B45" s="29"/>
      <c r="C45" s="29"/>
      <c r="D45" s="2" t="s">
        <v>52</v>
      </c>
      <c r="E45" s="18" t="s">
        <v>53</v>
      </c>
      <c r="F45" s="107">
        <v>97000</v>
      </c>
      <c r="G45" s="230">
        <v>1100</v>
      </c>
      <c r="H45" s="108">
        <f>SUM(F45:G45)</f>
        <v>98100</v>
      </c>
      <c r="I45" s="107">
        <v>158288.95000000001</v>
      </c>
      <c r="J45" s="107"/>
      <c r="K45" s="109">
        <f>SUM(I45:J45)</f>
        <v>158288.95000000001</v>
      </c>
      <c r="L45" s="107">
        <v>97000</v>
      </c>
      <c r="M45" s="107">
        <v>1100</v>
      </c>
      <c r="N45" s="110">
        <f>SUM(L45:M45)</f>
        <v>98100</v>
      </c>
      <c r="O45" s="19"/>
    </row>
    <row r="46" spans="1:15" x14ac:dyDescent="0.25">
      <c r="A46" s="48"/>
      <c r="B46" s="29"/>
      <c r="C46" s="29"/>
      <c r="D46" s="4" t="s">
        <v>54</v>
      </c>
      <c r="E46" s="46" t="s">
        <v>20</v>
      </c>
      <c r="F46" s="112">
        <f t="shared" ref="F46:N46" si="5">SUM(F43:F45)</f>
        <v>97000</v>
      </c>
      <c r="G46" s="112">
        <f t="shared" si="5"/>
        <v>45200</v>
      </c>
      <c r="H46" s="112">
        <f t="shared" si="5"/>
        <v>142200</v>
      </c>
      <c r="I46" s="113">
        <f t="shared" si="5"/>
        <v>158288.95000000001</v>
      </c>
      <c r="J46" s="113">
        <f t="shared" si="5"/>
        <v>0</v>
      </c>
      <c r="K46" s="113">
        <f t="shared" si="5"/>
        <v>158288.95000000001</v>
      </c>
      <c r="L46" s="114">
        <f t="shared" si="5"/>
        <v>97000</v>
      </c>
      <c r="M46" s="114">
        <f t="shared" si="5"/>
        <v>45200</v>
      </c>
      <c r="N46" s="114">
        <f t="shared" si="5"/>
        <v>142200</v>
      </c>
      <c r="O46" s="19"/>
    </row>
    <row r="47" spans="1:15" x14ac:dyDescent="0.25">
      <c r="A47" s="48"/>
      <c r="B47" s="29"/>
      <c r="C47" s="29"/>
      <c r="D47" s="4"/>
      <c r="E47" s="1" t="s">
        <v>20</v>
      </c>
      <c r="F47" s="115"/>
      <c r="G47" s="116"/>
      <c r="H47" s="117"/>
      <c r="I47" s="118"/>
      <c r="J47" s="119"/>
      <c r="K47" s="120"/>
      <c r="L47" s="121"/>
      <c r="M47" s="122"/>
      <c r="N47" s="123"/>
      <c r="O47" s="19"/>
    </row>
    <row r="48" spans="1:15" x14ac:dyDescent="0.25">
      <c r="A48" s="48"/>
      <c r="B48" s="23" t="s">
        <v>55</v>
      </c>
      <c r="C48" s="29" t="s">
        <v>56</v>
      </c>
      <c r="D48" s="2"/>
      <c r="E48" s="78" t="s">
        <v>20</v>
      </c>
      <c r="F48" s="124"/>
      <c r="G48" s="125"/>
      <c r="H48" s="126"/>
      <c r="I48" s="127"/>
      <c r="J48" s="128"/>
      <c r="K48" s="129"/>
      <c r="L48" s="130"/>
      <c r="M48" s="131"/>
      <c r="N48" s="132"/>
      <c r="O48" s="19"/>
    </row>
    <row r="49" spans="1:15" ht="15.75" x14ac:dyDescent="0.25">
      <c r="A49" s="48"/>
      <c r="B49" s="29"/>
      <c r="C49" s="29"/>
      <c r="D49" s="2" t="s">
        <v>57</v>
      </c>
      <c r="E49" s="18" t="s">
        <v>58</v>
      </c>
      <c r="F49" s="229"/>
      <c r="G49" s="230">
        <v>24500</v>
      </c>
      <c r="H49" s="108">
        <f>SUM(F49:G49)</f>
        <v>24500</v>
      </c>
      <c r="I49" s="107">
        <v>0</v>
      </c>
      <c r="J49" s="107">
        <v>0</v>
      </c>
      <c r="K49" s="109">
        <f>SUM(I49:J49)</f>
        <v>0</v>
      </c>
      <c r="L49" s="106">
        <v>0</v>
      </c>
      <c r="M49" s="107">
        <v>24500</v>
      </c>
      <c r="N49" s="110">
        <f>SUM(L49:M49)</f>
        <v>24500</v>
      </c>
      <c r="O49" s="19"/>
    </row>
    <row r="50" spans="1:15" x14ac:dyDescent="0.25">
      <c r="A50" s="48"/>
      <c r="B50" s="29"/>
      <c r="C50" s="29"/>
      <c r="D50" s="2" t="s">
        <v>59</v>
      </c>
      <c r="E50" s="46" t="s">
        <v>20</v>
      </c>
      <c r="F50" s="112">
        <f t="shared" ref="F50:N50" si="6">SUM(F49:F49)</f>
        <v>0</v>
      </c>
      <c r="G50" s="112">
        <f t="shared" si="6"/>
        <v>24500</v>
      </c>
      <c r="H50" s="112">
        <f t="shared" si="6"/>
        <v>24500</v>
      </c>
      <c r="I50" s="113">
        <f t="shared" si="6"/>
        <v>0</v>
      </c>
      <c r="J50" s="113">
        <f t="shared" si="6"/>
        <v>0</v>
      </c>
      <c r="K50" s="113">
        <f t="shared" si="6"/>
        <v>0</v>
      </c>
      <c r="L50" s="114">
        <f t="shared" si="6"/>
        <v>0</v>
      </c>
      <c r="M50" s="114">
        <f t="shared" si="6"/>
        <v>24500</v>
      </c>
      <c r="N50" s="114">
        <f t="shared" si="6"/>
        <v>24500</v>
      </c>
      <c r="O50" s="19"/>
    </row>
    <row r="51" spans="1:15" ht="15.75" customHeight="1" x14ac:dyDescent="0.25">
      <c r="A51" s="48"/>
      <c r="B51" s="29"/>
      <c r="C51" s="29" t="s">
        <v>20</v>
      </c>
      <c r="D51" s="2" t="s">
        <v>20</v>
      </c>
      <c r="E51" s="1" t="s">
        <v>20</v>
      </c>
      <c r="F51" s="134"/>
      <c r="G51" s="135"/>
      <c r="H51" s="136"/>
      <c r="I51" s="137"/>
      <c r="J51" s="138"/>
      <c r="K51" s="139"/>
      <c r="L51" s="140"/>
      <c r="M51" s="141"/>
      <c r="N51" s="142"/>
      <c r="O51" s="19"/>
    </row>
    <row r="52" spans="1:15" ht="15.75" customHeight="1" x14ac:dyDescent="0.25">
      <c r="A52" s="54"/>
      <c r="B52" s="3" t="s">
        <v>60</v>
      </c>
      <c r="C52" s="77" t="s">
        <v>61</v>
      </c>
      <c r="D52" s="15"/>
      <c r="E52" s="78" t="s">
        <v>20</v>
      </c>
      <c r="F52" s="112">
        <f t="shared" ref="F52:N52" si="7">SUM(F33,F40,F46,F50)</f>
        <v>778328</v>
      </c>
      <c r="G52" s="112">
        <f t="shared" si="7"/>
        <v>199300</v>
      </c>
      <c r="H52" s="112">
        <f t="shared" si="7"/>
        <v>977628</v>
      </c>
      <c r="I52" s="113">
        <f t="shared" si="7"/>
        <v>563036.92999999993</v>
      </c>
      <c r="J52" s="113">
        <f t="shared" si="7"/>
        <v>100990.01</v>
      </c>
      <c r="K52" s="113">
        <f t="shared" si="7"/>
        <v>664026.93999999994</v>
      </c>
      <c r="L52" s="114">
        <f t="shared" si="7"/>
        <v>967630</v>
      </c>
      <c r="M52" s="114">
        <f t="shared" si="7"/>
        <v>199300</v>
      </c>
      <c r="N52" s="114">
        <f t="shared" si="7"/>
        <v>1166930</v>
      </c>
      <c r="O52" s="19"/>
    </row>
    <row r="53" spans="1:15" x14ac:dyDescent="0.25">
      <c r="A53" s="80"/>
      <c r="B53" s="52"/>
      <c r="C53" s="64"/>
      <c r="D53" s="64"/>
      <c r="E53" s="44" t="s">
        <v>20</v>
      </c>
      <c r="F53" s="143"/>
      <c r="G53" s="143"/>
      <c r="H53" s="144"/>
      <c r="I53" s="143"/>
      <c r="J53" s="143"/>
      <c r="K53" s="144"/>
      <c r="L53" s="143"/>
      <c r="M53" s="143"/>
      <c r="N53" s="145"/>
      <c r="O53" s="19"/>
    </row>
    <row r="54" spans="1:15" x14ac:dyDescent="0.25">
      <c r="A54" s="41" t="s">
        <v>62</v>
      </c>
      <c r="B54" s="23" t="s">
        <v>63</v>
      </c>
      <c r="C54" s="29"/>
      <c r="D54" s="2"/>
      <c r="E54" s="1" t="s">
        <v>20</v>
      </c>
      <c r="F54" s="146"/>
      <c r="G54" s="147"/>
      <c r="H54" s="148"/>
      <c r="I54" s="149"/>
      <c r="J54" s="150"/>
      <c r="K54" s="151"/>
      <c r="L54" s="152"/>
      <c r="M54" s="153"/>
      <c r="N54" s="154"/>
      <c r="O54" s="19"/>
    </row>
    <row r="55" spans="1:15" x14ac:dyDescent="0.25">
      <c r="A55" s="48"/>
      <c r="B55" s="23" t="s">
        <v>21</v>
      </c>
      <c r="C55" s="29" t="s">
        <v>64</v>
      </c>
      <c r="D55" s="2"/>
      <c r="E55" s="78" t="s">
        <v>20</v>
      </c>
      <c r="F55" s="212"/>
      <c r="G55" s="213"/>
      <c r="H55" s="214"/>
      <c r="I55" s="215"/>
      <c r="J55" s="216"/>
      <c r="K55" s="217"/>
      <c r="L55" s="179"/>
      <c r="M55" s="218"/>
      <c r="N55" s="132"/>
      <c r="O55" s="19"/>
    </row>
    <row r="56" spans="1:15" x14ac:dyDescent="0.25">
      <c r="A56" s="48"/>
      <c r="B56" s="29"/>
      <c r="C56" s="29"/>
      <c r="D56" s="39" t="s">
        <v>65</v>
      </c>
      <c r="E56" s="171">
        <v>1100</v>
      </c>
      <c r="F56" s="174">
        <v>154800</v>
      </c>
      <c r="G56" s="174">
        <v>187300</v>
      </c>
      <c r="H56" s="166">
        <f>SUM(F56:G56)</f>
        <v>342100</v>
      </c>
      <c r="I56" s="174">
        <v>262833</v>
      </c>
      <c r="J56" s="174">
        <v>90025</v>
      </c>
      <c r="K56" s="167">
        <f>SUM(I56:J56)</f>
        <v>352858</v>
      </c>
      <c r="L56" s="174">
        <v>154800</v>
      </c>
      <c r="M56" s="174">
        <v>187300</v>
      </c>
      <c r="N56" s="180">
        <f>SUM(L56:M56)</f>
        <v>342100</v>
      </c>
      <c r="O56" s="19"/>
    </row>
    <row r="57" spans="1:15" x14ac:dyDescent="0.25">
      <c r="A57" s="48"/>
      <c r="B57" s="29"/>
      <c r="C57" s="29"/>
      <c r="D57" s="2" t="s">
        <v>66</v>
      </c>
      <c r="E57" s="171">
        <v>1200</v>
      </c>
      <c r="F57" s="234">
        <v>25000</v>
      </c>
      <c r="G57" s="235"/>
      <c r="H57" s="166">
        <f>SUM(F57:G57)</f>
        <v>25000</v>
      </c>
      <c r="I57" s="174"/>
      <c r="J57" s="174"/>
      <c r="K57" s="167">
        <f>SUM(I57:J57)</f>
        <v>0</v>
      </c>
      <c r="L57" s="174">
        <v>25000</v>
      </c>
      <c r="M57" s="174"/>
      <c r="N57" s="180">
        <f>SUM(L57:M57)</f>
        <v>25000</v>
      </c>
      <c r="O57" s="19"/>
    </row>
    <row r="58" spans="1:15" x14ac:dyDescent="0.25">
      <c r="A58" s="48"/>
      <c r="B58" s="29"/>
      <c r="C58" s="29"/>
      <c r="D58" s="2" t="s">
        <v>67</v>
      </c>
      <c r="E58" s="171">
        <v>1300</v>
      </c>
      <c r="F58" s="234">
        <v>48000</v>
      </c>
      <c r="G58" s="235"/>
      <c r="H58" s="166">
        <f>SUM(F58:G58)</f>
        <v>48000</v>
      </c>
      <c r="I58" s="174"/>
      <c r="J58" s="174"/>
      <c r="K58" s="167">
        <f>SUM(I58:J58)</f>
        <v>0</v>
      </c>
      <c r="L58" s="174">
        <v>48000</v>
      </c>
      <c r="M58" s="174"/>
      <c r="N58" s="180">
        <f>SUM(L58:M58)</f>
        <v>48000</v>
      </c>
      <c r="O58" s="19"/>
    </row>
    <row r="59" spans="1:15" x14ac:dyDescent="0.25">
      <c r="A59" s="48"/>
      <c r="B59" s="29"/>
      <c r="C59" s="29"/>
      <c r="D59" s="2" t="s">
        <v>68</v>
      </c>
      <c r="E59" s="171">
        <v>1900</v>
      </c>
      <c r="F59" s="234"/>
      <c r="G59" s="235"/>
      <c r="H59" s="166">
        <f>SUM(F59:G59)</f>
        <v>0</v>
      </c>
      <c r="I59" s="174"/>
      <c r="J59" s="174"/>
      <c r="K59" s="167">
        <f>SUM(I59:J59)</f>
        <v>0</v>
      </c>
      <c r="L59" s="174"/>
      <c r="M59" s="174"/>
      <c r="N59" s="180">
        <f>SUM(L59:M59)</f>
        <v>0</v>
      </c>
      <c r="O59" s="19"/>
    </row>
    <row r="60" spans="1:15" x14ac:dyDescent="0.25">
      <c r="A60" s="48"/>
      <c r="B60" s="29"/>
      <c r="C60" s="29"/>
      <c r="D60" s="2" t="s">
        <v>69</v>
      </c>
      <c r="E60" s="190" t="s">
        <v>20</v>
      </c>
      <c r="F60" s="208">
        <f t="shared" ref="F60:N60" si="8">SUM(F56:F59)</f>
        <v>227800</v>
      </c>
      <c r="G60" s="208">
        <f t="shared" si="8"/>
        <v>187300</v>
      </c>
      <c r="H60" s="208">
        <f t="shared" si="8"/>
        <v>415100</v>
      </c>
      <c r="I60" s="209">
        <f t="shared" si="8"/>
        <v>262833</v>
      </c>
      <c r="J60" s="209">
        <f t="shared" si="8"/>
        <v>90025</v>
      </c>
      <c r="K60" s="209">
        <f t="shared" si="8"/>
        <v>352858</v>
      </c>
      <c r="L60" s="210">
        <f t="shared" si="8"/>
        <v>227800</v>
      </c>
      <c r="M60" s="210">
        <f t="shared" si="8"/>
        <v>187300</v>
      </c>
      <c r="N60" s="191">
        <f t="shared" si="8"/>
        <v>415100</v>
      </c>
      <c r="O60" s="19"/>
    </row>
    <row r="61" spans="1:15" x14ac:dyDescent="0.25">
      <c r="A61" s="13"/>
      <c r="B61" s="58"/>
      <c r="C61" s="58"/>
      <c r="D61" s="4"/>
      <c r="E61" s="1" t="s">
        <v>20</v>
      </c>
      <c r="F61" s="200"/>
      <c r="G61" s="201"/>
      <c r="H61" s="202"/>
      <c r="I61" s="203"/>
      <c r="J61" s="204"/>
      <c r="K61" s="205"/>
      <c r="L61" s="206"/>
      <c r="M61" s="207"/>
      <c r="N61" s="123"/>
      <c r="O61" s="19"/>
    </row>
    <row r="62" spans="1:15" x14ac:dyDescent="0.25">
      <c r="A62" s="13"/>
      <c r="B62" s="33" t="s">
        <v>37</v>
      </c>
      <c r="C62" s="58" t="s">
        <v>70</v>
      </c>
      <c r="D62" s="4"/>
      <c r="E62" s="78" t="s">
        <v>20</v>
      </c>
      <c r="F62" s="212"/>
      <c r="G62" s="125"/>
      <c r="H62" s="126"/>
      <c r="I62" s="127"/>
      <c r="J62" s="128"/>
      <c r="K62" s="129"/>
      <c r="L62" s="179"/>
      <c r="M62" s="131"/>
      <c r="N62" s="132"/>
      <c r="O62" s="19"/>
    </row>
    <row r="63" spans="1:15" ht="15.75" x14ac:dyDescent="0.25">
      <c r="A63" s="13"/>
      <c r="B63" s="33"/>
      <c r="C63" s="58"/>
      <c r="D63" s="38" t="s">
        <v>71</v>
      </c>
      <c r="E63" s="171">
        <v>2100</v>
      </c>
      <c r="F63" s="233"/>
      <c r="G63" s="233"/>
      <c r="H63" s="108">
        <f>SUM(F63:G63)</f>
        <v>0</v>
      </c>
      <c r="I63" s="107"/>
      <c r="J63" s="107"/>
      <c r="K63" s="177">
        <f>SUM(I63:J63)</f>
        <v>0</v>
      </c>
      <c r="L63" s="174"/>
      <c r="M63" s="172"/>
      <c r="N63" s="110">
        <f>SUM(L63:M63)</f>
        <v>0</v>
      </c>
      <c r="O63" s="19"/>
    </row>
    <row r="64" spans="1:15" ht="15.75" x14ac:dyDescent="0.25">
      <c r="A64" s="48"/>
      <c r="B64" s="29"/>
      <c r="C64" s="29"/>
      <c r="D64" s="2" t="s">
        <v>72</v>
      </c>
      <c r="E64" s="171">
        <v>2200</v>
      </c>
      <c r="F64" s="233"/>
      <c r="G64" s="233"/>
      <c r="H64" s="108">
        <f>SUM(F64:G64)</f>
        <v>0</v>
      </c>
      <c r="I64" s="107"/>
      <c r="J64" s="107"/>
      <c r="K64" s="177">
        <f>SUM(I64:J64)</f>
        <v>0</v>
      </c>
      <c r="L64" s="174"/>
      <c r="M64" s="172"/>
      <c r="N64" s="110">
        <f>SUM(L64:M64)</f>
        <v>0</v>
      </c>
      <c r="O64" s="19"/>
    </row>
    <row r="65" spans="1:15" ht="15.75" x14ac:dyDescent="0.25">
      <c r="A65" s="48"/>
      <c r="B65" s="29"/>
      <c r="C65" s="29"/>
      <c r="D65" s="2" t="s">
        <v>73</v>
      </c>
      <c r="E65" s="171">
        <v>2300</v>
      </c>
      <c r="F65" s="233"/>
      <c r="G65" s="233"/>
      <c r="H65" s="108">
        <f>SUM(F65:G65)</f>
        <v>0</v>
      </c>
      <c r="I65" s="107"/>
      <c r="J65" s="107"/>
      <c r="K65" s="177">
        <f>SUM(I65:J65)</f>
        <v>0</v>
      </c>
      <c r="L65" s="174"/>
      <c r="M65" s="172"/>
      <c r="N65" s="110">
        <f>SUM(L65:M65)</f>
        <v>0</v>
      </c>
      <c r="O65" s="19"/>
    </row>
    <row r="66" spans="1:15" ht="15.75" x14ac:dyDescent="0.25">
      <c r="A66" s="48"/>
      <c r="B66" s="29"/>
      <c r="C66" s="29"/>
      <c r="D66" s="2" t="s">
        <v>74</v>
      </c>
      <c r="E66" s="171">
        <v>2400</v>
      </c>
      <c r="F66" s="233">
        <v>162000</v>
      </c>
      <c r="G66" s="233"/>
      <c r="H66" s="108">
        <f>SUM(F66:G66)</f>
        <v>162000</v>
      </c>
      <c r="I66" s="107">
        <v>39268.129999999997</v>
      </c>
      <c r="J66" s="107"/>
      <c r="K66" s="177">
        <f>SUM(I66:J66)</f>
        <v>39268.129999999997</v>
      </c>
      <c r="L66" s="174">
        <v>162000</v>
      </c>
      <c r="M66" s="172"/>
      <c r="N66" s="110">
        <f>SUM(L66:M66)</f>
        <v>162000</v>
      </c>
      <c r="O66" s="19"/>
    </row>
    <row r="67" spans="1:15" ht="15.75" x14ac:dyDescent="0.25">
      <c r="A67" s="48"/>
      <c r="B67" s="29"/>
      <c r="C67" s="29"/>
      <c r="D67" s="2" t="s">
        <v>75</v>
      </c>
      <c r="E67" s="171">
        <v>2900</v>
      </c>
      <c r="F67" s="233"/>
      <c r="G67" s="233"/>
      <c r="H67" s="108">
        <f>SUM(F67:G67)</f>
        <v>0</v>
      </c>
      <c r="I67" s="106"/>
      <c r="J67" s="107"/>
      <c r="K67" s="177">
        <f>SUM(I67:J67)</f>
        <v>0</v>
      </c>
      <c r="L67" s="174"/>
      <c r="M67" s="172"/>
      <c r="N67" s="110">
        <f>SUM(L67:M67)</f>
        <v>0</v>
      </c>
      <c r="O67" s="19"/>
    </row>
    <row r="68" spans="1:15" x14ac:dyDescent="0.25">
      <c r="A68" s="48"/>
      <c r="B68" s="29"/>
      <c r="C68" s="29"/>
      <c r="D68" s="2" t="s">
        <v>76</v>
      </c>
      <c r="E68" s="46" t="s">
        <v>20</v>
      </c>
      <c r="F68" s="173">
        <f t="shared" ref="F68:N68" si="9">SUM(F63:F67)</f>
        <v>162000</v>
      </c>
      <c r="G68" s="112">
        <f t="shared" si="9"/>
        <v>0</v>
      </c>
      <c r="H68" s="112">
        <f t="shared" si="9"/>
        <v>162000</v>
      </c>
      <c r="I68" s="113">
        <f t="shared" si="9"/>
        <v>39268.129999999997</v>
      </c>
      <c r="J68" s="113">
        <f t="shared" si="9"/>
        <v>0</v>
      </c>
      <c r="K68" s="113">
        <f t="shared" si="9"/>
        <v>39268.129999999997</v>
      </c>
      <c r="L68" s="178">
        <f t="shared" si="9"/>
        <v>162000</v>
      </c>
      <c r="M68" s="114">
        <f t="shared" si="9"/>
        <v>0</v>
      </c>
      <c r="N68" s="114">
        <f t="shared" si="9"/>
        <v>162000</v>
      </c>
      <c r="O68" s="19"/>
    </row>
    <row r="69" spans="1:15" x14ac:dyDescent="0.25">
      <c r="A69" s="48"/>
      <c r="B69" s="29"/>
      <c r="C69" s="29"/>
      <c r="D69" s="2"/>
      <c r="E69" s="1"/>
      <c r="F69" s="115"/>
      <c r="G69" s="116"/>
      <c r="H69" s="155"/>
      <c r="I69" s="118"/>
      <c r="J69" s="119"/>
      <c r="K69" s="156"/>
      <c r="L69" s="121"/>
      <c r="M69" s="122"/>
      <c r="N69" s="157"/>
      <c r="O69" s="19"/>
    </row>
    <row r="70" spans="1:15" x14ac:dyDescent="0.25">
      <c r="A70" s="48"/>
      <c r="B70" s="23" t="s">
        <v>46</v>
      </c>
      <c r="C70" s="29" t="s">
        <v>77</v>
      </c>
      <c r="D70" s="2"/>
      <c r="E70" s="78" t="s">
        <v>20</v>
      </c>
      <c r="F70" s="124"/>
      <c r="G70" s="125"/>
      <c r="H70" s="126"/>
      <c r="I70" s="127"/>
      <c r="J70" s="128"/>
      <c r="K70" s="129"/>
      <c r="L70" s="130"/>
      <c r="M70" s="131"/>
      <c r="N70" s="132"/>
      <c r="O70" s="19"/>
    </row>
    <row r="71" spans="1:15" ht="15.75" x14ac:dyDescent="0.25">
      <c r="A71" s="48"/>
      <c r="B71" s="29"/>
      <c r="C71" s="29"/>
      <c r="D71" s="53" t="s">
        <v>78</v>
      </c>
      <c r="E71" s="18" t="s">
        <v>79</v>
      </c>
      <c r="F71" s="233">
        <v>65340</v>
      </c>
      <c r="G71" s="107"/>
      <c r="H71" s="108">
        <f t="shared" ref="H71:H80" si="10">SUM(F71:G71)</f>
        <v>65340</v>
      </c>
      <c r="I71" s="174">
        <v>30458.41</v>
      </c>
      <c r="J71" s="107"/>
      <c r="K71" s="109">
        <f t="shared" ref="K71:K80" si="11">SUM(I71:J71)</f>
        <v>30458.41</v>
      </c>
      <c r="L71" s="174">
        <v>65340</v>
      </c>
      <c r="M71" s="107"/>
      <c r="N71" s="110">
        <f t="shared" ref="N71:N80" si="12">SUM(L71:M71)</f>
        <v>65340</v>
      </c>
      <c r="O71" s="19"/>
    </row>
    <row r="72" spans="1:15" ht="15.75" x14ac:dyDescent="0.25">
      <c r="A72" s="48"/>
      <c r="B72" s="29"/>
      <c r="C72" s="29"/>
      <c r="D72" s="53" t="s">
        <v>80</v>
      </c>
      <c r="E72" s="171" t="s">
        <v>81</v>
      </c>
      <c r="F72" s="233">
        <v>38700</v>
      </c>
      <c r="G72" s="172"/>
      <c r="H72" s="175">
        <f t="shared" si="10"/>
        <v>38700</v>
      </c>
      <c r="I72" s="174">
        <v>30874</v>
      </c>
      <c r="J72" s="172"/>
      <c r="K72" s="177">
        <f t="shared" si="11"/>
        <v>30874</v>
      </c>
      <c r="L72" s="174">
        <v>38700</v>
      </c>
      <c r="M72" s="172"/>
      <c r="N72" s="110">
        <f t="shared" si="12"/>
        <v>38700</v>
      </c>
      <c r="O72" s="19"/>
    </row>
    <row r="73" spans="1:15" ht="15.75" x14ac:dyDescent="0.25">
      <c r="A73" s="48"/>
      <c r="B73" s="29"/>
      <c r="C73" s="29"/>
      <c r="D73" s="53" t="s">
        <v>82</v>
      </c>
      <c r="E73" s="171" t="s">
        <v>83</v>
      </c>
      <c r="F73" s="233">
        <v>22806</v>
      </c>
      <c r="G73" s="172"/>
      <c r="H73" s="175">
        <f t="shared" si="10"/>
        <v>22806</v>
      </c>
      <c r="I73" s="174">
        <v>12057.58</v>
      </c>
      <c r="J73" s="172"/>
      <c r="K73" s="177">
        <f t="shared" si="11"/>
        <v>12057.58</v>
      </c>
      <c r="L73" s="174">
        <v>22806</v>
      </c>
      <c r="M73" s="172"/>
      <c r="N73" s="110">
        <f t="shared" si="12"/>
        <v>22806</v>
      </c>
      <c r="O73" s="19"/>
    </row>
    <row r="74" spans="1:15" ht="15.75" x14ac:dyDescent="0.25">
      <c r="A74" s="48"/>
      <c r="B74" s="29"/>
      <c r="C74" s="29"/>
      <c r="D74" s="2" t="s">
        <v>84</v>
      </c>
      <c r="E74" s="171" t="s">
        <v>85</v>
      </c>
      <c r="F74" s="233">
        <v>63000</v>
      </c>
      <c r="G74" s="172"/>
      <c r="H74" s="175">
        <f t="shared" si="10"/>
        <v>63000</v>
      </c>
      <c r="I74" s="174">
        <v>39058.449999999997</v>
      </c>
      <c r="J74" s="172"/>
      <c r="K74" s="177">
        <f t="shared" si="11"/>
        <v>39058.449999999997</v>
      </c>
      <c r="L74" s="174">
        <v>63000</v>
      </c>
      <c r="M74" s="172"/>
      <c r="N74" s="110">
        <f t="shared" si="12"/>
        <v>63000</v>
      </c>
      <c r="O74" s="19"/>
    </row>
    <row r="75" spans="1:15" ht="15.75" x14ac:dyDescent="0.25">
      <c r="A75" s="48"/>
      <c r="B75" s="29"/>
      <c r="C75" s="29"/>
      <c r="D75" s="2" t="s">
        <v>86</v>
      </c>
      <c r="E75" s="171" t="s">
        <v>87</v>
      </c>
      <c r="F75" s="233">
        <v>1500</v>
      </c>
      <c r="G75" s="172"/>
      <c r="H75" s="175">
        <f t="shared" si="10"/>
        <v>1500</v>
      </c>
      <c r="I75" s="174">
        <v>2419.3200000000002</v>
      </c>
      <c r="J75" s="172"/>
      <c r="K75" s="177">
        <f t="shared" si="11"/>
        <v>2419.3200000000002</v>
      </c>
      <c r="L75" s="174">
        <v>1500</v>
      </c>
      <c r="M75" s="172"/>
      <c r="N75" s="110">
        <f t="shared" si="12"/>
        <v>1500</v>
      </c>
      <c r="O75" s="19"/>
    </row>
    <row r="76" spans="1:15" ht="15.75" x14ac:dyDescent="0.25">
      <c r="A76" s="48"/>
      <c r="B76" s="29"/>
      <c r="C76" s="29"/>
      <c r="D76" s="2" t="s">
        <v>88</v>
      </c>
      <c r="E76" s="171" t="s">
        <v>89</v>
      </c>
      <c r="F76" s="233"/>
      <c r="G76" s="172"/>
      <c r="H76" s="175">
        <f t="shared" si="10"/>
        <v>0</v>
      </c>
      <c r="I76" s="174"/>
      <c r="J76" s="172"/>
      <c r="K76" s="177">
        <f t="shared" si="11"/>
        <v>0</v>
      </c>
      <c r="L76" s="174"/>
      <c r="M76" s="172"/>
      <c r="N76" s="110">
        <f t="shared" si="12"/>
        <v>0</v>
      </c>
      <c r="O76" s="19"/>
    </row>
    <row r="77" spans="1:15" ht="15.75" x14ac:dyDescent="0.25">
      <c r="A77" s="48"/>
      <c r="B77" s="29"/>
      <c r="C77" s="29"/>
      <c r="D77" s="2" t="s">
        <v>90</v>
      </c>
      <c r="E77" s="171" t="s">
        <v>91</v>
      </c>
      <c r="F77" s="233"/>
      <c r="G77" s="172"/>
      <c r="H77" s="175">
        <f t="shared" si="10"/>
        <v>0</v>
      </c>
      <c r="I77" s="174"/>
      <c r="J77" s="172"/>
      <c r="K77" s="177">
        <f t="shared" si="11"/>
        <v>0</v>
      </c>
      <c r="L77" s="174"/>
      <c r="M77" s="172"/>
      <c r="N77" s="110">
        <f t="shared" si="12"/>
        <v>0</v>
      </c>
      <c r="O77" s="19"/>
    </row>
    <row r="78" spans="1:15" ht="15.75" x14ac:dyDescent="0.25">
      <c r="A78" s="48"/>
      <c r="B78" s="29"/>
      <c r="C78" s="29"/>
      <c r="D78" s="2" t="s">
        <v>92</v>
      </c>
      <c r="E78" s="171" t="s">
        <v>93</v>
      </c>
      <c r="F78" s="233"/>
      <c r="G78" s="172"/>
      <c r="H78" s="175">
        <f t="shared" si="10"/>
        <v>0</v>
      </c>
      <c r="I78" s="174"/>
      <c r="J78" s="172"/>
      <c r="K78" s="177">
        <f t="shared" si="11"/>
        <v>0</v>
      </c>
      <c r="L78" s="174"/>
      <c r="M78" s="172"/>
      <c r="N78" s="110">
        <f t="shared" si="12"/>
        <v>0</v>
      </c>
      <c r="O78" s="19"/>
    </row>
    <row r="79" spans="1:15" ht="15.75" x14ac:dyDescent="0.25">
      <c r="A79" s="48"/>
      <c r="B79" s="29"/>
      <c r="C79" s="29"/>
      <c r="D79" s="2" t="s">
        <v>94</v>
      </c>
      <c r="E79" s="171" t="s">
        <v>95</v>
      </c>
      <c r="F79" s="233"/>
      <c r="G79" s="172"/>
      <c r="H79" s="175">
        <f t="shared" si="10"/>
        <v>0</v>
      </c>
      <c r="I79" s="174"/>
      <c r="J79" s="172"/>
      <c r="K79" s="177">
        <f t="shared" si="11"/>
        <v>0</v>
      </c>
      <c r="L79" s="174"/>
      <c r="M79" s="172"/>
      <c r="N79" s="110">
        <f t="shared" si="12"/>
        <v>0</v>
      </c>
      <c r="O79" s="19"/>
    </row>
    <row r="80" spans="1:15" ht="15.75" x14ac:dyDescent="0.25">
      <c r="A80" s="48"/>
      <c r="B80" s="29"/>
      <c r="C80" s="29"/>
      <c r="D80" s="2" t="s">
        <v>96</v>
      </c>
      <c r="E80" s="171" t="s">
        <v>97</v>
      </c>
      <c r="F80" s="233"/>
      <c r="G80" s="172"/>
      <c r="H80" s="175">
        <f t="shared" si="10"/>
        <v>0</v>
      </c>
      <c r="I80" s="174"/>
      <c r="J80" s="172"/>
      <c r="K80" s="177">
        <f t="shared" si="11"/>
        <v>0</v>
      </c>
      <c r="L80" s="174"/>
      <c r="M80" s="172"/>
      <c r="N80" s="110">
        <f t="shared" si="12"/>
        <v>0</v>
      </c>
      <c r="O80" s="19"/>
    </row>
    <row r="81" spans="1:17" x14ac:dyDescent="0.25">
      <c r="A81" s="48"/>
      <c r="B81" s="29"/>
      <c r="C81" s="29"/>
      <c r="D81" s="2" t="s">
        <v>98</v>
      </c>
      <c r="E81" s="46" t="s">
        <v>20</v>
      </c>
      <c r="F81" s="173">
        <f t="shared" ref="F81:N81" si="13">SUM(F71:F80)</f>
        <v>191346</v>
      </c>
      <c r="G81" s="112">
        <f t="shared" si="13"/>
        <v>0</v>
      </c>
      <c r="H81" s="112">
        <f t="shared" si="13"/>
        <v>191346</v>
      </c>
      <c r="I81" s="176">
        <f t="shared" si="13"/>
        <v>114867.76000000001</v>
      </c>
      <c r="J81" s="113">
        <f t="shared" si="13"/>
        <v>0</v>
      </c>
      <c r="K81" s="113">
        <f t="shared" si="13"/>
        <v>114867.76000000001</v>
      </c>
      <c r="L81" s="178">
        <f t="shared" si="13"/>
        <v>191346</v>
      </c>
      <c r="M81" s="114">
        <f t="shared" si="13"/>
        <v>0</v>
      </c>
      <c r="N81" s="114">
        <f t="shared" si="13"/>
        <v>191346</v>
      </c>
      <c r="O81" s="19"/>
      <c r="Q81" s="228"/>
    </row>
    <row r="82" spans="1:17" x14ac:dyDescent="0.25">
      <c r="A82" s="48"/>
      <c r="B82" s="29"/>
      <c r="C82" s="29"/>
      <c r="D82" s="2"/>
      <c r="E82" s="1" t="s">
        <v>20</v>
      </c>
      <c r="F82" s="115"/>
      <c r="G82" s="116"/>
      <c r="H82" s="117"/>
      <c r="I82" s="118"/>
      <c r="J82" s="119"/>
      <c r="K82" s="120"/>
      <c r="L82" s="121"/>
      <c r="M82" s="122"/>
      <c r="N82" s="123"/>
      <c r="O82" s="19"/>
    </row>
    <row r="83" spans="1:17" x14ac:dyDescent="0.25">
      <c r="A83" s="48"/>
      <c r="B83" s="33" t="s">
        <v>55</v>
      </c>
      <c r="C83" s="58" t="s">
        <v>99</v>
      </c>
      <c r="D83" s="4"/>
      <c r="E83" s="78" t="s">
        <v>20</v>
      </c>
      <c r="F83" s="212"/>
      <c r="G83" s="213"/>
      <c r="H83" s="214"/>
      <c r="I83" s="215"/>
      <c r="J83" s="216"/>
      <c r="K83" s="217"/>
      <c r="L83" s="179"/>
      <c r="M83" s="218"/>
      <c r="N83" s="132"/>
      <c r="O83" s="19"/>
    </row>
    <row r="84" spans="1:17" ht="15.75" x14ac:dyDescent="0.25">
      <c r="A84" s="48"/>
      <c r="B84" s="33"/>
      <c r="C84" s="58"/>
      <c r="D84" s="4" t="s">
        <v>100</v>
      </c>
      <c r="E84" s="171">
        <v>4100</v>
      </c>
      <c r="F84" s="233">
        <v>10000</v>
      </c>
      <c r="G84" s="232"/>
      <c r="H84" s="231">
        <f>SUM(F84:G84)</f>
        <v>10000</v>
      </c>
      <c r="I84" s="174"/>
      <c r="J84" s="174"/>
      <c r="K84" s="167">
        <f>SUM(I84:J84)</f>
        <v>0</v>
      </c>
      <c r="L84" s="174"/>
      <c r="M84" s="174"/>
      <c r="N84" s="180">
        <f>SUM(L84:M84)</f>
        <v>0</v>
      </c>
      <c r="O84" s="19"/>
    </row>
    <row r="85" spans="1:17" ht="15.75" x14ac:dyDescent="0.25">
      <c r="A85" s="48"/>
      <c r="B85" s="33"/>
      <c r="C85" s="58"/>
      <c r="D85" s="2" t="s">
        <v>101</v>
      </c>
      <c r="E85" s="171">
        <v>4200</v>
      </c>
      <c r="F85" s="233">
        <v>5000</v>
      </c>
      <c r="G85" s="232"/>
      <c r="H85" s="231">
        <f>SUM(F85:G85)</f>
        <v>5000</v>
      </c>
      <c r="I85" s="174">
        <v>16267.21</v>
      </c>
      <c r="J85" s="174"/>
      <c r="K85" s="167">
        <f>SUM(I85:J85)</f>
        <v>16267.21</v>
      </c>
      <c r="L85" s="174">
        <v>10000</v>
      </c>
      <c r="M85" s="174"/>
      <c r="N85" s="180">
        <f>SUM(L85:M85)</f>
        <v>10000</v>
      </c>
      <c r="O85" s="19"/>
    </row>
    <row r="86" spans="1:17" ht="15.75" x14ac:dyDescent="0.25">
      <c r="A86" s="48"/>
      <c r="B86" s="33"/>
      <c r="C86" s="58"/>
      <c r="D86" s="4" t="s">
        <v>102</v>
      </c>
      <c r="E86" s="171">
        <v>4300</v>
      </c>
      <c r="F86" s="233">
        <v>15000</v>
      </c>
      <c r="G86" s="232"/>
      <c r="H86" s="231">
        <f>SUM(F86:G86)</f>
        <v>15000</v>
      </c>
      <c r="I86" s="174">
        <v>29467.35</v>
      </c>
      <c r="J86" s="174"/>
      <c r="K86" s="167">
        <f>SUM(I86:J86)</f>
        <v>29467.35</v>
      </c>
      <c r="L86" s="174">
        <v>35000</v>
      </c>
      <c r="M86" s="174"/>
      <c r="N86" s="180">
        <f>SUM(L86:M86)</f>
        <v>35000</v>
      </c>
      <c r="O86" s="19"/>
    </row>
    <row r="87" spans="1:17" ht="15.75" x14ac:dyDescent="0.25">
      <c r="A87" s="48"/>
      <c r="B87" s="33"/>
      <c r="C87" s="58"/>
      <c r="D87" s="4" t="s">
        <v>103</v>
      </c>
      <c r="E87" s="171">
        <v>4400</v>
      </c>
      <c r="F87" s="233">
        <v>10000</v>
      </c>
      <c r="G87" s="232"/>
      <c r="H87" s="231">
        <f>SUM(F87:G87)</f>
        <v>10000</v>
      </c>
      <c r="I87" s="174">
        <v>13058.12</v>
      </c>
      <c r="J87" s="174"/>
      <c r="K87" s="167">
        <f>SUM(I87:J87)</f>
        <v>13058.12</v>
      </c>
      <c r="L87" s="174">
        <v>15000</v>
      </c>
      <c r="M87" s="174"/>
      <c r="N87" s="180">
        <f>SUM(L87:M87)</f>
        <v>15000</v>
      </c>
      <c r="O87" s="19"/>
    </row>
    <row r="88" spans="1:17" ht="15.75" x14ac:dyDescent="0.25">
      <c r="A88" s="48"/>
      <c r="B88" s="33"/>
      <c r="C88" s="58"/>
      <c r="D88" s="170" t="s">
        <v>191</v>
      </c>
      <c r="E88" s="171">
        <v>4700</v>
      </c>
      <c r="F88" s="233"/>
      <c r="G88" s="232">
        <v>12000</v>
      </c>
      <c r="H88" s="231">
        <f>SUM(F88:G88)</f>
        <v>12000</v>
      </c>
      <c r="I88" s="174"/>
      <c r="J88" s="174">
        <v>10965</v>
      </c>
      <c r="K88" s="167">
        <f>SUM(I88:J88)</f>
        <v>10965</v>
      </c>
      <c r="L88" s="174"/>
      <c r="M88" s="174">
        <v>12000</v>
      </c>
      <c r="N88" s="180">
        <f>SUM(L88:M88)</f>
        <v>12000</v>
      </c>
      <c r="O88" s="19"/>
    </row>
    <row r="89" spans="1:17" x14ac:dyDescent="0.25">
      <c r="A89" s="48"/>
      <c r="B89" s="33"/>
      <c r="C89" s="58"/>
      <c r="D89" s="4" t="s">
        <v>104</v>
      </c>
      <c r="E89" s="190" t="s">
        <v>20</v>
      </c>
      <c r="F89" s="208">
        <f t="shared" ref="F89:N89" si="14">SUM(F84:F88)</f>
        <v>40000</v>
      </c>
      <c r="G89" s="208">
        <f t="shared" si="14"/>
        <v>12000</v>
      </c>
      <c r="H89" s="208">
        <f t="shared" si="14"/>
        <v>52000</v>
      </c>
      <c r="I89" s="209">
        <f t="shared" si="14"/>
        <v>58792.68</v>
      </c>
      <c r="J89" s="209">
        <f t="shared" si="14"/>
        <v>10965</v>
      </c>
      <c r="K89" s="209">
        <f t="shared" si="14"/>
        <v>69757.679999999993</v>
      </c>
      <c r="L89" s="210">
        <f t="shared" si="14"/>
        <v>60000</v>
      </c>
      <c r="M89" s="210">
        <f t="shared" si="14"/>
        <v>12000</v>
      </c>
      <c r="N89" s="191">
        <f t="shared" si="14"/>
        <v>72000</v>
      </c>
      <c r="O89" s="19"/>
    </row>
    <row r="90" spans="1:17" x14ac:dyDescent="0.25">
      <c r="A90" s="48"/>
      <c r="B90" s="23"/>
      <c r="C90" s="29"/>
      <c r="D90" s="2"/>
      <c r="E90" s="1" t="s">
        <v>20</v>
      </c>
      <c r="F90" s="200"/>
      <c r="G90" s="201"/>
      <c r="H90" s="202"/>
      <c r="I90" s="203"/>
      <c r="J90" s="204"/>
      <c r="K90" s="205"/>
      <c r="L90" s="206"/>
      <c r="M90" s="207"/>
      <c r="N90" s="123"/>
      <c r="O90" s="19"/>
    </row>
    <row r="91" spans="1:17" x14ac:dyDescent="0.25">
      <c r="A91" s="48"/>
      <c r="B91" s="23" t="s">
        <v>60</v>
      </c>
      <c r="C91" s="29" t="s">
        <v>105</v>
      </c>
      <c r="D91" s="2"/>
      <c r="E91" s="78" t="s">
        <v>20</v>
      </c>
      <c r="F91" s="212"/>
      <c r="G91" s="213"/>
      <c r="H91" s="214"/>
      <c r="I91" s="215"/>
      <c r="J91" s="216"/>
      <c r="K91" s="217"/>
      <c r="L91" s="179"/>
      <c r="M91" s="218"/>
      <c r="N91" s="132"/>
      <c r="O91" s="19"/>
    </row>
    <row r="92" spans="1:17" x14ac:dyDescent="0.25">
      <c r="A92" s="48"/>
      <c r="B92" s="23"/>
      <c r="C92" s="29"/>
      <c r="D92" s="2" t="s">
        <v>106</v>
      </c>
      <c r="E92" s="171">
        <v>5100</v>
      </c>
      <c r="F92" s="174"/>
      <c r="G92" s="174"/>
      <c r="H92" s="231">
        <f t="shared" ref="H92:H99" si="15">SUM(F92:G92)</f>
        <v>0</v>
      </c>
      <c r="I92" s="174"/>
      <c r="J92" s="174"/>
      <c r="K92" s="167">
        <f t="shared" ref="K92:K99" si="16">SUM(I92:J92)</f>
        <v>0</v>
      </c>
      <c r="L92" s="174"/>
      <c r="M92" s="174"/>
      <c r="N92" s="180">
        <f t="shared" ref="N92:N99" si="17">SUM(L92:M92)</f>
        <v>0</v>
      </c>
      <c r="O92" s="19"/>
    </row>
    <row r="93" spans="1:17" ht="15.75" x14ac:dyDescent="0.25">
      <c r="A93" s="48"/>
      <c r="B93" s="23"/>
      <c r="C93" s="29"/>
      <c r="D93" s="2" t="s">
        <v>107</v>
      </c>
      <c r="E93" s="171">
        <v>5200</v>
      </c>
      <c r="F93" s="174">
        <v>5000</v>
      </c>
      <c r="G93" s="232"/>
      <c r="H93" s="231">
        <f t="shared" si="15"/>
        <v>5000</v>
      </c>
      <c r="I93" s="174">
        <v>9220</v>
      </c>
      <c r="J93" s="174"/>
      <c r="K93" s="167">
        <f t="shared" si="16"/>
        <v>9220</v>
      </c>
      <c r="L93" s="174">
        <v>5000</v>
      </c>
      <c r="M93" s="174"/>
      <c r="N93" s="180">
        <f t="shared" si="17"/>
        <v>5000</v>
      </c>
      <c r="O93" s="19"/>
    </row>
    <row r="94" spans="1:17" ht="15.75" x14ac:dyDescent="0.25">
      <c r="A94" s="48"/>
      <c r="B94" s="23"/>
      <c r="C94" s="29"/>
      <c r="D94" s="2" t="s">
        <v>108</v>
      </c>
      <c r="E94" s="171">
        <v>5300</v>
      </c>
      <c r="F94" s="174">
        <v>3000</v>
      </c>
      <c r="G94" s="232"/>
      <c r="H94" s="231">
        <f t="shared" si="15"/>
        <v>3000</v>
      </c>
      <c r="I94" s="174"/>
      <c r="J94" s="174"/>
      <c r="K94" s="167">
        <f t="shared" si="16"/>
        <v>0</v>
      </c>
      <c r="L94" s="174">
        <v>3000</v>
      </c>
      <c r="M94" s="174"/>
      <c r="N94" s="180">
        <f t="shared" si="17"/>
        <v>3000</v>
      </c>
      <c r="O94" s="19"/>
    </row>
    <row r="95" spans="1:17" ht="15.75" x14ac:dyDescent="0.25">
      <c r="A95" s="48"/>
      <c r="B95" s="23"/>
      <c r="C95" s="29"/>
      <c r="D95" s="2" t="s">
        <v>109</v>
      </c>
      <c r="E95" s="171" t="s">
        <v>110</v>
      </c>
      <c r="F95" s="174">
        <v>34000</v>
      </c>
      <c r="G95" s="232"/>
      <c r="H95" s="231">
        <f t="shared" si="15"/>
        <v>34000</v>
      </c>
      <c r="I95" s="174">
        <v>29223.69</v>
      </c>
      <c r="J95" s="174"/>
      <c r="K95" s="167">
        <f t="shared" si="16"/>
        <v>29223.69</v>
      </c>
      <c r="L95" s="174">
        <v>34000</v>
      </c>
      <c r="M95" s="174"/>
      <c r="N95" s="180">
        <f t="shared" si="17"/>
        <v>34000</v>
      </c>
      <c r="O95" s="19"/>
    </row>
    <row r="96" spans="1:17" ht="15.75" x14ac:dyDescent="0.25">
      <c r="A96" s="48"/>
      <c r="B96" s="23"/>
      <c r="C96" s="29"/>
      <c r="D96" s="2" t="s">
        <v>111</v>
      </c>
      <c r="E96" s="171">
        <v>5500</v>
      </c>
      <c r="F96" s="174">
        <v>8000</v>
      </c>
      <c r="G96" s="232"/>
      <c r="H96" s="231">
        <f t="shared" si="15"/>
        <v>8000</v>
      </c>
      <c r="I96" s="174">
        <v>7959.77</v>
      </c>
      <c r="J96" s="174"/>
      <c r="K96" s="167">
        <f t="shared" si="16"/>
        <v>7959.77</v>
      </c>
      <c r="L96" s="174">
        <v>8000</v>
      </c>
      <c r="M96" s="174"/>
      <c r="N96" s="180">
        <f t="shared" si="17"/>
        <v>8000</v>
      </c>
      <c r="O96" s="19"/>
    </row>
    <row r="97" spans="1:15" ht="15.75" x14ac:dyDescent="0.25">
      <c r="A97" s="48"/>
      <c r="B97" s="23"/>
      <c r="C97" s="29"/>
      <c r="D97" s="2" t="s">
        <v>112</v>
      </c>
      <c r="E97" s="171">
        <v>5600</v>
      </c>
      <c r="F97" s="174">
        <v>131500</v>
      </c>
      <c r="G97" s="232"/>
      <c r="H97" s="231">
        <f t="shared" si="15"/>
        <v>131500</v>
      </c>
      <c r="I97" s="174">
        <v>90742.18</v>
      </c>
      <c r="J97" s="174"/>
      <c r="K97" s="167">
        <f t="shared" si="16"/>
        <v>90742.18</v>
      </c>
      <c r="L97" s="174">
        <v>131500</v>
      </c>
      <c r="M97" s="174"/>
      <c r="N97" s="180">
        <f t="shared" si="17"/>
        <v>131500</v>
      </c>
      <c r="O97" s="19"/>
    </row>
    <row r="98" spans="1:15" ht="15.75" x14ac:dyDescent="0.25">
      <c r="A98" s="48"/>
      <c r="B98" s="29"/>
      <c r="C98" s="29"/>
      <c r="D98" s="2" t="s">
        <v>113</v>
      </c>
      <c r="E98" s="171">
        <v>5800</v>
      </c>
      <c r="F98" s="174">
        <v>90000</v>
      </c>
      <c r="G98" s="232"/>
      <c r="H98" s="231">
        <f t="shared" si="15"/>
        <v>90000</v>
      </c>
      <c r="I98" s="174">
        <v>89915.59</v>
      </c>
      <c r="J98" s="174"/>
      <c r="K98" s="167">
        <f t="shared" si="16"/>
        <v>89915.59</v>
      </c>
      <c r="L98" s="174">
        <v>115000</v>
      </c>
      <c r="M98" s="174"/>
      <c r="N98" s="180">
        <f t="shared" si="17"/>
        <v>115000</v>
      </c>
      <c r="O98" s="19"/>
    </row>
    <row r="99" spans="1:15" ht="15.75" x14ac:dyDescent="0.25">
      <c r="A99" s="48"/>
      <c r="B99" s="29"/>
      <c r="C99" s="29"/>
      <c r="D99" s="2" t="s">
        <v>114</v>
      </c>
      <c r="E99" s="171">
        <v>5900</v>
      </c>
      <c r="F99" s="174">
        <v>5000</v>
      </c>
      <c r="G99" s="232"/>
      <c r="H99" s="231">
        <f t="shared" si="15"/>
        <v>5000</v>
      </c>
      <c r="I99" s="174">
        <v>9629.0300000000007</v>
      </c>
      <c r="J99" s="174"/>
      <c r="K99" s="167">
        <f t="shared" si="16"/>
        <v>9629.0300000000007</v>
      </c>
      <c r="L99" s="174">
        <v>10000</v>
      </c>
      <c r="M99" s="174"/>
      <c r="N99" s="180">
        <f t="shared" si="17"/>
        <v>10000</v>
      </c>
      <c r="O99" s="19"/>
    </row>
    <row r="100" spans="1:15" x14ac:dyDescent="0.25">
      <c r="A100" s="54"/>
      <c r="B100" s="77"/>
      <c r="C100" s="77"/>
      <c r="D100" s="15" t="s">
        <v>115</v>
      </c>
      <c r="E100" s="18" t="s">
        <v>20</v>
      </c>
      <c r="F100" s="173">
        <f t="shared" ref="F100:N100" si="18">SUM(F92:F99)</f>
        <v>276500</v>
      </c>
      <c r="G100" s="173">
        <f t="shared" si="18"/>
        <v>0</v>
      </c>
      <c r="H100" s="173">
        <f t="shared" si="18"/>
        <v>276500</v>
      </c>
      <c r="I100" s="176">
        <f t="shared" si="18"/>
        <v>236690.26</v>
      </c>
      <c r="J100" s="176">
        <f t="shared" si="18"/>
        <v>0</v>
      </c>
      <c r="K100" s="176">
        <f t="shared" si="18"/>
        <v>236690.26</v>
      </c>
      <c r="L100" s="178">
        <f t="shared" si="18"/>
        <v>306500</v>
      </c>
      <c r="M100" s="178">
        <f t="shared" si="18"/>
        <v>0</v>
      </c>
      <c r="N100" s="114">
        <f t="shared" si="18"/>
        <v>306500</v>
      </c>
      <c r="O100" s="19"/>
    </row>
    <row r="101" spans="1:15" x14ac:dyDescent="0.25">
      <c r="A101" s="71"/>
      <c r="B101" s="50"/>
      <c r="C101" s="50" t="s">
        <v>20</v>
      </c>
      <c r="D101" s="50"/>
      <c r="E101" s="36" t="s">
        <v>20</v>
      </c>
      <c r="F101" s="143"/>
      <c r="G101" s="143"/>
      <c r="H101" s="144"/>
      <c r="I101" s="143"/>
      <c r="J101" s="143"/>
      <c r="K101" s="144"/>
      <c r="L101" s="143"/>
      <c r="M101" s="143"/>
      <c r="N101" s="145"/>
      <c r="O101" s="19"/>
    </row>
    <row r="102" spans="1:15" x14ac:dyDescent="0.25">
      <c r="A102" s="80"/>
      <c r="B102" s="52" t="s">
        <v>116</v>
      </c>
      <c r="C102" s="21" t="s">
        <v>117</v>
      </c>
      <c r="D102" s="22"/>
      <c r="E102" s="18" t="s">
        <v>20</v>
      </c>
      <c r="F102" s="219"/>
      <c r="G102" s="220"/>
      <c r="H102" s="221"/>
      <c r="I102" s="222"/>
      <c r="J102" s="223"/>
      <c r="K102" s="224"/>
      <c r="L102" s="225"/>
      <c r="M102" s="226"/>
      <c r="N102" s="227"/>
      <c r="O102" s="19"/>
    </row>
    <row r="103" spans="1:15" x14ac:dyDescent="0.25">
      <c r="A103" s="48"/>
      <c r="B103" s="23"/>
      <c r="C103" s="29"/>
      <c r="D103" s="2" t="s">
        <v>118</v>
      </c>
      <c r="E103" s="18" t="s">
        <v>119</v>
      </c>
      <c r="F103" s="107"/>
      <c r="G103" s="107"/>
      <c r="H103" s="108">
        <f>SUM(F103:G103)</f>
        <v>0</v>
      </c>
      <c r="I103" s="107"/>
      <c r="J103" s="107"/>
      <c r="K103" s="109">
        <f>SUM(I103:J103)</f>
        <v>0</v>
      </c>
      <c r="L103" s="107"/>
      <c r="M103" s="107"/>
      <c r="N103" s="110">
        <f>SUM(L103:M103)</f>
        <v>0</v>
      </c>
      <c r="O103" s="19"/>
    </row>
    <row r="104" spans="1:15" x14ac:dyDescent="0.25">
      <c r="A104" s="48"/>
      <c r="B104" s="23"/>
      <c r="C104" s="29"/>
      <c r="D104" s="2" t="s">
        <v>120</v>
      </c>
      <c r="E104" s="18">
        <v>6200</v>
      </c>
      <c r="F104" s="107"/>
      <c r="G104" s="107"/>
      <c r="H104" s="108">
        <f>SUM(F104:G104)</f>
        <v>0</v>
      </c>
      <c r="I104" s="107"/>
      <c r="J104" s="107"/>
      <c r="K104" s="109">
        <f>SUM(I104:J104)</f>
        <v>0</v>
      </c>
      <c r="L104" s="107"/>
      <c r="M104" s="107"/>
      <c r="N104" s="110">
        <f>SUM(L104:M104)</f>
        <v>0</v>
      </c>
      <c r="O104" s="19"/>
    </row>
    <row r="105" spans="1:15" x14ac:dyDescent="0.25">
      <c r="A105" s="48"/>
      <c r="B105" s="23"/>
      <c r="C105" s="29"/>
      <c r="D105" s="2" t="s">
        <v>121</v>
      </c>
      <c r="E105" s="18" t="s">
        <v>20</v>
      </c>
      <c r="F105" s="134"/>
      <c r="G105" s="135"/>
      <c r="H105" s="136"/>
      <c r="I105" s="137"/>
      <c r="J105" s="138"/>
      <c r="K105" s="139"/>
      <c r="L105" s="140"/>
      <c r="M105" s="141"/>
      <c r="N105" s="142"/>
      <c r="O105" s="19"/>
    </row>
    <row r="106" spans="1:15" x14ac:dyDescent="0.25">
      <c r="A106" s="48"/>
      <c r="B106" s="23"/>
      <c r="C106" s="29"/>
      <c r="D106" s="2" t="s">
        <v>122</v>
      </c>
      <c r="E106" s="18">
        <v>6300</v>
      </c>
      <c r="F106" s="107"/>
      <c r="G106" s="107"/>
      <c r="H106" s="108">
        <f>SUM(F106:G106)</f>
        <v>0</v>
      </c>
      <c r="I106" s="107"/>
      <c r="J106" s="107"/>
      <c r="K106" s="109">
        <f>SUM(I106:J106)</f>
        <v>0</v>
      </c>
      <c r="L106" s="107"/>
      <c r="M106" s="107"/>
      <c r="N106" s="110">
        <f>SUM(L106:M106)</f>
        <v>0</v>
      </c>
      <c r="O106" s="19"/>
    </row>
    <row r="107" spans="1:15" x14ac:dyDescent="0.25">
      <c r="A107" s="48"/>
      <c r="B107" s="23"/>
      <c r="C107" s="29"/>
      <c r="D107" s="2" t="s">
        <v>123</v>
      </c>
      <c r="E107" s="18">
        <v>6400</v>
      </c>
      <c r="F107" s="107"/>
      <c r="G107" s="107"/>
      <c r="H107" s="108">
        <f>SUM(F107:G107)</f>
        <v>0</v>
      </c>
      <c r="I107" s="107"/>
      <c r="J107" s="107"/>
      <c r="K107" s="109">
        <f>SUM(I107:J107)</f>
        <v>0</v>
      </c>
      <c r="L107" s="107"/>
      <c r="M107" s="107"/>
      <c r="N107" s="110">
        <f>SUM(L107:M107)</f>
        <v>0</v>
      </c>
      <c r="O107" s="19"/>
    </row>
    <row r="108" spans="1:15" x14ac:dyDescent="0.25">
      <c r="A108" s="48"/>
      <c r="B108" s="23"/>
      <c r="C108" s="29"/>
      <c r="D108" s="2" t="s">
        <v>124</v>
      </c>
      <c r="E108" s="18">
        <v>6500</v>
      </c>
      <c r="F108" s="107"/>
      <c r="G108" s="107"/>
      <c r="H108" s="108">
        <f>SUM(F108:G108)</f>
        <v>0</v>
      </c>
      <c r="I108" s="107"/>
      <c r="J108" s="107"/>
      <c r="K108" s="109">
        <f>SUM(I108:J108)</f>
        <v>0</v>
      </c>
      <c r="L108" s="107"/>
      <c r="M108" s="107"/>
      <c r="N108" s="110">
        <f>SUM(L108:M108)</f>
        <v>0</v>
      </c>
      <c r="O108" s="19"/>
    </row>
    <row r="109" spans="1:15" ht="15.75" x14ac:dyDescent="0.25">
      <c r="A109" s="48"/>
      <c r="B109" s="23"/>
      <c r="C109" s="29"/>
      <c r="D109" s="8" t="s">
        <v>125</v>
      </c>
      <c r="E109" s="47">
        <v>6900</v>
      </c>
      <c r="F109" s="229"/>
      <c r="G109" s="107"/>
      <c r="H109" s="108">
        <f>SUM(F109:G109)</f>
        <v>0</v>
      </c>
      <c r="I109" s="107"/>
      <c r="J109" s="107"/>
      <c r="K109" s="109">
        <f>SUM(I109:J109)</f>
        <v>0</v>
      </c>
      <c r="L109" s="106"/>
      <c r="M109" s="107"/>
      <c r="N109" s="110">
        <f>SUM(L109:M109)</f>
        <v>0</v>
      </c>
      <c r="O109" s="19"/>
    </row>
    <row r="110" spans="1:15" x14ac:dyDescent="0.25">
      <c r="A110" s="48"/>
      <c r="B110" s="29"/>
      <c r="C110" s="29" t="s">
        <v>20</v>
      </c>
      <c r="D110" s="2" t="s">
        <v>126</v>
      </c>
      <c r="E110" s="46" t="s">
        <v>20</v>
      </c>
      <c r="F110" s="112">
        <f t="shared" ref="F110:N110" si="19">SUM(F103:F104)+SUM(F106:F109)</f>
        <v>0</v>
      </c>
      <c r="G110" s="112">
        <f t="shared" si="19"/>
        <v>0</v>
      </c>
      <c r="H110" s="112">
        <f t="shared" si="19"/>
        <v>0</v>
      </c>
      <c r="I110" s="113">
        <f t="shared" si="19"/>
        <v>0</v>
      </c>
      <c r="J110" s="113">
        <f t="shared" si="19"/>
        <v>0</v>
      </c>
      <c r="K110" s="113">
        <f t="shared" si="19"/>
        <v>0</v>
      </c>
      <c r="L110" s="114">
        <f t="shared" si="19"/>
        <v>0</v>
      </c>
      <c r="M110" s="114">
        <f t="shared" si="19"/>
        <v>0</v>
      </c>
      <c r="N110" s="114">
        <f t="shared" si="19"/>
        <v>0</v>
      </c>
      <c r="O110" s="19"/>
    </row>
    <row r="111" spans="1:15" x14ac:dyDescent="0.25">
      <c r="A111" s="48"/>
      <c r="B111" s="29"/>
      <c r="C111" s="29"/>
      <c r="D111" s="2"/>
      <c r="E111" s="1" t="s">
        <v>20</v>
      </c>
      <c r="F111" s="115"/>
      <c r="G111" s="116"/>
      <c r="H111" s="117"/>
      <c r="I111" s="118"/>
      <c r="J111" s="119"/>
      <c r="K111" s="120"/>
      <c r="L111" s="121"/>
      <c r="M111" s="122"/>
      <c r="N111" s="123"/>
      <c r="O111" s="19"/>
    </row>
    <row r="112" spans="1:15" x14ac:dyDescent="0.25">
      <c r="A112" s="48"/>
      <c r="B112" s="23" t="s">
        <v>127</v>
      </c>
      <c r="C112" s="29" t="s">
        <v>128</v>
      </c>
      <c r="D112" s="2"/>
      <c r="E112" s="78" t="s">
        <v>20</v>
      </c>
      <c r="F112" s="124"/>
      <c r="G112" s="125"/>
      <c r="H112" s="126"/>
      <c r="I112" s="127"/>
      <c r="J112" s="128"/>
      <c r="K112" s="129"/>
      <c r="L112" s="130"/>
      <c r="M112" s="131"/>
      <c r="N112" s="132"/>
      <c r="O112" s="19"/>
    </row>
    <row r="113" spans="1:15" x14ac:dyDescent="0.25">
      <c r="A113" s="48"/>
      <c r="B113" s="23" t="s">
        <v>20</v>
      </c>
      <c r="C113" s="29"/>
      <c r="D113" s="2" t="s">
        <v>129</v>
      </c>
      <c r="E113" s="18" t="s">
        <v>130</v>
      </c>
      <c r="F113" s="107"/>
      <c r="G113" s="107"/>
      <c r="H113" s="108">
        <f>SUM(F113:G113)</f>
        <v>0</v>
      </c>
      <c r="I113" s="107"/>
      <c r="J113" s="107"/>
      <c r="K113" s="109">
        <f>SUM(I113:J113)</f>
        <v>0</v>
      </c>
      <c r="L113" s="107"/>
      <c r="M113" s="107"/>
      <c r="N113" s="110">
        <f>SUM(L113:M113)</f>
        <v>0</v>
      </c>
      <c r="O113" s="19"/>
    </row>
    <row r="114" spans="1:15" x14ac:dyDescent="0.25">
      <c r="A114" s="48"/>
      <c r="B114" s="23"/>
      <c r="C114" s="29"/>
      <c r="D114" s="2" t="s">
        <v>131</v>
      </c>
      <c r="E114" s="18" t="s">
        <v>132</v>
      </c>
      <c r="F114" s="107"/>
      <c r="G114" s="107"/>
      <c r="H114" s="108">
        <f>SUM(F114:G114)</f>
        <v>0</v>
      </c>
      <c r="I114" s="107"/>
      <c r="J114" s="107"/>
      <c r="K114" s="109">
        <f>SUM(I114:J114)</f>
        <v>0</v>
      </c>
      <c r="L114" s="107"/>
      <c r="M114" s="107"/>
      <c r="N114" s="110">
        <f>SUM(L114:M114)</f>
        <v>0</v>
      </c>
      <c r="O114" s="19"/>
    </row>
    <row r="115" spans="1:15" x14ac:dyDescent="0.25">
      <c r="A115" s="48"/>
      <c r="B115" s="23"/>
      <c r="C115" s="29"/>
      <c r="D115" s="2" t="s">
        <v>133</v>
      </c>
      <c r="E115" s="18" t="s">
        <v>134</v>
      </c>
      <c r="F115" s="107"/>
      <c r="G115" s="107"/>
      <c r="H115" s="108">
        <f>SUM(F115:G115)</f>
        <v>0</v>
      </c>
      <c r="I115" s="107"/>
      <c r="J115" s="107"/>
      <c r="K115" s="109">
        <f>SUM(I115:J115)</f>
        <v>0</v>
      </c>
      <c r="L115" s="107"/>
      <c r="M115" s="107"/>
      <c r="N115" s="110">
        <f>SUM(L115:M115)</f>
        <v>0</v>
      </c>
      <c r="O115" s="19"/>
    </row>
    <row r="116" spans="1:15" x14ac:dyDescent="0.25">
      <c r="A116" s="48"/>
      <c r="B116" s="23"/>
      <c r="C116" s="29"/>
      <c r="D116" s="2" t="s">
        <v>135</v>
      </c>
      <c r="E116" s="18" t="s">
        <v>136</v>
      </c>
      <c r="F116" s="107">
        <v>7000</v>
      </c>
      <c r="G116" s="107"/>
      <c r="H116" s="108">
        <f>SUM(F116:G116)</f>
        <v>7000</v>
      </c>
      <c r="I116" s="107"/>
      <c r="J116" s="107"/>
      <c r="K116" s="109">
        <f>SUM(I116:J116)</f>
        <v>0</v>
      </c>
      <c r="L116">
        <v>8700</v>
      </c>
      <c r="M116" s="107"/>
      <c r="N116" s="110">
        <f>SUM(L116:M116)</f>
        <v>8700</v>
      </c>
      <c r="O116" s="19"/>
    </row>
    <row r="117" spans="1:15" x14ac:dyDescent="0.25">
      <c r="A117" s="48"/>
      <c r="B117" s="23"/>
      <c r="C117" s="29"/>
      <c r="D117" s="2" t="s">
        <v>137</v>
      </c>
      <c r="E117" s="18" t="s">
        <v>138</v>
      </c>
      <c r="F117" s="107"/>
      <c r="G117" s="107"/>
      <c r="H117" s="108">
        <f>SUM(F117:G117)</f>
        <v>0</v>
      </c>
      <c r="I117" s="107"/>
      <c r="J117" s="107"/>
      <c r="K117" s="109">
        <f>SUM(I117:J117)</f>
        <v>0</v>
      </c>
      <c r="L117" s="107"/>
      <c r="M117" s="107"/>
      <c r="N117" s="110">
        <f>SUM(L117:M117)</f>
        <v>0</v>
      </c>
      <c r="O117" s="19"/>
    </row>
    <row r="118" spans="1:15" x14ac:dyDescent="0.25">
      <c r="A118" s="48"/>
      <c r="B118" s="23"/>
      <c r="C118" s="29"/>
      <c r="D118" s="4" t="s">
        <v>139</v>
      </c>
      <c r="E118" s="18" t="s">
        <v>20</v>
      </c>
      <c r="F118" s="134"/>
      <c r="G118" s="135"/>
      <c r="H118" s="136"/>
      <c r="I118" s="137"/>
      <c r="J118" s="138"/>
      <c r="K118" s="139"/>
      <c r="L118" s="140"/>
      <c r="M118" s="141"/>
      <c r="N118" s="142"/>
      <c r="O118" s="19"/>
    </row>
    <row r="119" spans="1:15" x14ac:dyDescent="0.25">
      <c r="A119" s="48"/>
      <c r="B119" s="23"/>
      <c r="C119" s="29"/>
      <c r="D119" s="2" t="s">
        <v>140</v>
      </c>
      <c r="E119" s="18">
        <v>7438</v>
      </c>
      <c r="F119" s="107"/>
      <c r="G119" s="107"/>
      <c r="H119" s="108">
        <f>SUM(F119:G119)</f>
        <v>0</v>
      </c>
      <c r="I119" s="107"/>
      <c r="J119" s="107"/>
      <c r="K119" s="109">
        <f>SUM(I119:J119)</f>
        <v>0</v>
      </c>
      <c r="L119" s="107"/>
      <c r="M119" s="107"/>
      <c r="N119" s="110">
        <f>SUM(L119:M119)</f>
        <v>0</v>
      </c>
      <c r="O119" s="19"/>
    </row>
    <row r="120" spans="1:15" x14ac:dyDescent="0.25">
      <c r="A120" s="48"/>
      <c r="B120" s="23"/>
      <c r="C120" s="29"/>
      <c r="D120" s="39" t="s">
        <v>141</v>
      </c>
      <c r="E120" s="18">
        <v>7439</v>
      </c>
      <c r="F120" s="107"/>
      <c r="G120" s="107"/>
      <c r="H120" s="108">
        <f>SUM(F120:G120)</f>
        <v>0</v>
      </c>
      <c r="I120" s="107"/>
      <c r="J120" s="107"/>
      <c r="K120" s="109">
        <f>SUM(I120:J120)</f>
        <v>0</v>
      </c>
      <c r="L120" s="107"/>
      <c r="M120" s="107"/>
      <c r="N120" s="110">
        <f>SUM(L120:M120)</f>
        <v>0</v>
      </c>
      <c r="O120" s="19"/>
    </row>
    <row r="121" spans="1:15" x14ac:dyDescent="0.25">
      <c r="A121" s="48"/>
      <c r="B121" s="23"/>
      <c r="C121" s="29"/>
      <c r="D121" s="2" t="s">
        <v>142</v>
      </c>
      <c r="E121" s="46" t="s">
        <v>20</v>
      </c>
      <c r="F121" s="112">
        <f t="shared" ref="F121:N121" si="20">SUM(F113:F117,F119:F120)</f>
        <v>7000</v>
      </c>
      <c r="G121" s="112">
        <f t="shared" si="20"/>
        <v>0</v>
      </c>
      <c r="H121" s="112">
        <f t="shared" si="20"/>
        <v>7000</v>
      </c>
      <c r="I121" s="113">
        <f t="shared" si="20"/>
        <v>0</v>
      </c>
      <c r="J121" s="113">
        <f t="shared" si="20"/>
        <v>0</v>
      </c>
      <c r="K121" s="113">
        <f t="shared" si="20"/>
        <v>0</v>
      </c>
      <c r="L121" s="114">
        <f>SUM(L113:L117,L119:L120)</f>
        <v>8700</v>
      </c>
      <c r="M121" s="114">
        <f t="shared" si="20"/>
        <v>0</v>
      </c>
      <c r="N121" s="114">
        <f t="shared" si="20"/>
        <v>8700</v>
      </c>
      <c r="O121" s="19"/>
    </row>
    <row r="122" spans="1:15" ht="15.75" customHeight="1" x14ac:dyDescent="0.25">
      <c r="A122" s="48"/>
      <c r="B122" s="23"/>
      <c r="C122" s="29"/>
      <c r="D122" s="2"/>
      <c r="E122" s="1" t="s">
        <v>20</v>
      </c>
      <c r="F122" s="134"/>
      <c r="G122" s="135"/>
      <c r="H122" s="136"/>
      <c r="I122" s="137"/>
      <c r="J122" s="138"/>
      <c r="K122" s="139"/>
      <c r="L122" s="140"/>
      <c r="M122" s="141"/>
      <c r="N122" s="142"/>
      <c r="O122" s="19"/>
    </row>
    <row r="123" spans="1:15" ht="15.75" customHeight="1" x14ac:dyDescent="0.25">
      <c r="A123" s="48"/>
      <c r="B123" s="23" t="s">
        <v>143</v>
      </c>
      <c r="C123" s="29" t="s">
        <v>144</v>
      </c>
      <c r="D123" s="2"/>
      <c r="E123" s="1" t="s">
        <v>20</v>
      </c>
      <c r="F123" s="112">
        <f t="shared" ref="F123:N123" si="21">SUM(F60,F68,F81,F89,F100,F110,F121)</f>
        <v>904646</v>
      </c>
      <c r="G123" s="112">
        <f t="shared" si="21"/>
        <v>199300</v>
      </c>
      <c r="H123" s="112">
        <f t="shared" si="21"/>
        <v>1103946</v>
      </c>
      <c r="I123" s="113">
        <f t="shared" si="21"/>
        <v>712451.83000000007</v>
      </c>
      <c r="J123" s="113">
        <f t="shared" si="21"/>
        <v>100990</v>
      </c>
      <c r="K123" s="113">
        <f t="shared" si="21"/>
        <v>813441.83000000007</v>
      </c>
      <c r="L123" s="114">
        <f t="shared" si="21"/>
        <v>956346</v>
      </c>
      <c r="M123" s="114">
        <f t="shared" si="21"/>
        <v>199300</v>
      </c>
      <c r="N123" s="114">
        <f t="shared" si="21"/>
        <v>1155646</v>
      </c>
      <c r="O123" s="19"/>
    </row>
    <row r="124" spans="1:15" x14ac:dyDescent="0.25">
      <c r="A124" s="48"/>
      <c r="B124" s="23"/>
      <c r="C124" s="29"/>
      <c r="D124" s="2"/>
      <c r="E124" s="1" t="s">
        <v>20</v>
      </c>
      <c r="F124" s="115"/>
      <c r="G124" s="116"/>
      <c r="H124" s="117"/>
      <c r="I124" s="118"/>
      <c r="J124" s="119"/>
      <c r="K124" s="120"/>
      <c r="L124" s="121"/>
      <c r="M124" s="122"/>
      <c r="N124" s="123"/>
      <c r="O124" s="19"/>
    </row>
    <row r="125" spans="1:15" ht="15.75" customHeight="1" x14ac:dyDescent="0.25">
      <c r="A125" s="41" t="s">
        <v>145</v>
      </c>
      <c r="B125" s="23" t="s">
        <v>146</v>
      </c>
      <c r="C125" s="29"/>
      <c r="D125" s="2"/>
      <c r="E125" s="1" t="s">
        <v>20</v>
      </c>
      <c r="F125" s="124"/>
      <c r="G125" s="125"/>
      <c r="H125" s="126"/>
      <c r="I125" s="127"/>
      <c r="J125" s="128"/>
      <c r="K125" s="129"/>
      <c r="L125" s="130"/>
      <c r="M125" s="131"/>
      <c r="N125" s="132"/>
      <c r="O125" s="19"/>
    </row>
    <row r="126" spans="1:15" ht="15.75" customHeight="1" x14ac:dyDescent="0.25">
      <c r="A126" s="41"/>
      <c r="B126" s="23" t="s">
        <v>147</v>
      </c>
      <c r="C126" s="58"/>
      <c r="D126" s="2"/>
      <c r="E126" s="1" t="s">
        <v>20</v>
      </c>
      <c r="F126" s="112">
        <f t="shared" ref="F126:N126" si="22">SUM((F52-F123))</f>
        <v>-126318</v>
      </c>
      <c r="G126" s="112">
        <f t="shared" si="22"/>
        <v>0</v>
      </c>
      <c r="H126" s="112">
        <f t="shared" si="22"/>
        <v>-126318</v>
      </c>
      <c r="I126" s="113">
        <f t="shared" si="22"/>
        <v>-149414.90000000014</v>
      </c>
      <c r="J126" s="113">
        <f t="shared" si="22"/>
        <v>9.9999999947613105E-3</v>
      </c>
      <c r="K126" s="113">
        <f t="shared" si="22"/>
        <v>-149414.89000000013</v>
      </c>
      <c r="L126" s="114">
        <f t="shared" si="22"/>
        <v>11284</v>
      </c>
      <c r="M126" s="114">
        <f t="shared" si="22"/>
        <v>0</v>
      </c>
      <c r="N126" s="114">
        <f t="shared" si="22"/>
        <v>11284</v>
      </c>
      <c r="O126" s="19"/>
    </row>
    <row r="127" spans="1:15" x14ac:dyDescent="0.25">
      <c r="A127" s="48"/>
      <c r="B127" s="29"/>
      <c r="C127" s="29"/>
      <c r="D127" s="2"/>
      <c r="E127" s="1"/>
      <c r="F127" s="115"/>
      <c r="G127" s="116"/>
      <c r="H127" s="155"/>
      <c r="I127" s="118"/>
      <c r="J127" s="119"/>
      <c r="K127" s="156"/>
      <c r="L127" s="121"/>
      <c r="M127" s="122"/>
      <c r="N127" s="157"/>
      <c r="O127" s="19"/>
    </row>
    <row r="128" spans="1:15" x14ac:dyDescent="0.25">
      <c r="A128" s="41" t="s">
        <v>148</v>
      </c>
      <c r="B128" s="23" t="s">
        <v>149</v>
      </c>
      <c r="C128" s="29"/>
      <c r="D128" s="2"/>
      <c r="E128" s="78" t="s">
        <v>20</v>
      </c>
      <c r="F128" s="124"/>
      <c r="G128" s="125"/>
      <c r="H128" s="126"/>
      <c r="I128" s="127"/>
      <c r="J128" s="128"/>
      <c r="K128" s="129"/>
      <c r="L128" s="130"/>
      <c r="M128" s="131"/>
      <c r="N128" s="132"/>
      <c r="O128" s="19"/>
    </row>
    <row r="129" spans="1:15" x14ac:dyDescent="0.25">
      <c r="A129" s="41"/>
      <c r="B129" s="23" t="s">
        <v>21</v>
      </c>
      <c r="C129" s="29" t="s">
        <v>150</v>
      </c>
      <c r="D129" s="2"/>
      <c r="E129" s="18" t="s">
        <v>151</v>
      </c>
      <c r="F129" s="107"/>
      <c r="G129" s="107"/>
      <c r="H129" s="108">
        <f>SUM(F129:G129)</f>
        <v>0</v>
      </c>
      <c r="I129" s="107"/>
      <c r="J129" s="107"/>
      <c r="K129" s="109">
        <f>SUM(I129:J129)</f>
        <v>0</v>
      </c>
      <c r="L129" s="107"/>
      <c r="M129" s="107"/>
      <c r="N129" s="110">
        <f>SUM(L129:M129)</f>
        <v>0</v>
      </c>
      <c r="O129" s="19"/>
    </row>
    <row r="130" spans="1:15" x14ac:dyDescent="0.25">
      <c r="A130" s="41"/>
      <c r="B130" s="23" t="s">
        <v>37</v>
      </c>
      <c r="C130" s="58" t="s">
        <v>152</v>
      </c>
      <c r="D130" s="4"/>
      <c r="E130" s="18" t="s">
        <v>153</v>
      </c>
      <c r="F130" s="107">
        <v>3000</v>
      </c>
      <c r="G130" s="107"/>
      <c r="H130" s="108">
        <f>SUM(F130:G130)</f>
        <v>3000</v>
      </c>
      <c r="I130" s="107">
        <v>5752.88</v>
      </c>
      <c r="J130" s="107"/>
      <c r="K130" s="109">
        <f>SUM(I130:J130)</f>
        <v>5752.88</v>
      </c>
      <c r="L130" s="107">
        <v>3000</v>
      </c>
      <c r="M130" s="107"/>
      <c r="N130" s="110">
        <f>SUM(L130:M130)</f>
        <v>3000</v>
      </c>
      <c r="O130" s="19"/>
    </row>
    <row r="131" spans="1:15" x14ac:dyDescent="0.25">
      <c r="A131" s="41"/>
      <c r="B131" s="23" t="s">
        <v>46</v>
      </c>
      <c r="C131" s="58" t="s">
        <v>154</v>
      </c>
      <c r="D131" s="4"/>
      <c r="E131" s="18"/>
      <c r="F131" s="134"/>
      <c r="G131" s="135"/>
      <c r="H131" s="136"/>
      <c r="I131" s="137"/>
      <c r="J131" s="138"/>
      <c r="K131" s="139"/>
      <c r="L131" s="140"/>
      <c r="M131" s="141"/>
      <c r="N131" s="142"/>
      <c r="O131" s="19"/>
    </row>
    <row r="132" spans="1:15" x14ac:dyDescent="0.25">
      <c r="A132" s="41"/>
      <c r="B132" s="23"/>
      <c r="C132" s="58" t="s">
        <v>155</v>
      </c>
      <c r="D132" s="4"/>
      <c r="E132" s="18" t="s">
        <v>156</v>
      </c>
      <c r="F132" s="107"/>
      <c r="G132" s="107"/>
      <c r="H132" s="108">
        <f>SUM(F132:G132)</f>
        <v>0</v>
      </c>
      <c r="I132" s="107"/>
      <c r="J132" s="107"/>
      <c r="K132" s="109">
        <f>SUM(I132:J132)</f>
        <v>0</v>
      </c>
      <c r="L132" s="107"/>
      <c r="M132" s="107"/>
      <c r="N132" s="110">
        <f>SUM(L132:M132)</f>
        <v>0</v>
      </c>
      <c r="O132" s="19"/>
    </row>
    <row r="133" spans="1:15" ht="15.75" customHeight="1" x14ac:dyDescent="0.25">
      <c r="A133" s="41"/>
      <c r="B133" s="23" t="s">
        <v>20</v>
      </c>
      <c r="C133" s="58"/>
      <c r="D133" s="4"/>
      <c r="E133" s="46" t="s">
        <v>20</v>
      </c>
      <c r="F133" s="134"/>
      <c r="G133" s="135"/>
      <c r="H133" s="136"/>
      <c r="I133" s="137"/>
      <c r="J133" s="138"/>
      <c r="K133" s="139"/>
      <c r="L133" s="140"/>
      <c r="M133" s="141"/>
      <c r="N133" s="142"/>
      <c r="O133" s="19"/>
    </row>
    <row r="134" spans="1:15" ht="15.75" customHeight="1" x14ac:dyDescent="0.25">
      <c r="A134" s="48"/>
      <c r="B134" s="23" t="s">
        <v>55</v>
      </c>
      <c r="C134" s="58" t="s">
        <v>157</v>
      </c>
      <c r="D134" s="4"/>
      <c r="E134" s="1" t="s">
        <v>20</v>
      </c>
      <c r="F134" s="112">
        <f t="shared" ref="F134:N134" si="23">SUM(((+F129-F130)+F132))</f>
        <v>-3000</v>
      </c>
      <c r="G134" s="112">
        <f t="shared" si="23"/>
        <v>0</v>
      </c>
      <c r="H134" s="112">
        <f t="shared" si="23"/>
        <v>-3000</v>
      </c>
      <c r="I134" s="113">
        <f t="shared" si="23"/>
        <v>-5752.88</v>
      </c>
      <c r="J134" s="113">
        <f t="shared" si="23"/>
        <v>0</v>
      </c>
      <c r="K134" s="113">
        <f t="shared" si="23"/>
        <v>-5752.88</v>
      </c>
      <c r="L134" s="114">
        <f t="shared" si="23"/>
        <v>-3000</v>
      </c>
      <c r="M134" s="114">
        <f t="shared" si="23"/>
        <v>0</v>
      </c>
      <c r="N134" s="114">
        <f t="shared" si="23"/>
        <v>-3000</v>
      </c>
      <c r="O134" s="19"/>
    </row>
    <row r="135" spans="1:15" ht="15.75" customHeight="1" x14ac:dyDescent="0.25">
      <c r="A135" s="48"/>
      <c r="B135" s="29"/>
      <c r="C135" s="29"/>
      <c r="D135" s="2"/>
      <c r="E135" s="1" t="s">
        <v>20</v>
      </c>
      <c r="F135" s="134"/>
      <c r="G135" s="135"/>
      <c r="H135" s="136"/>
      <c r="I135" s="137"/>
      <c r="J135" s="138"/>
      <c r="K135" s="139"/>
      <c r="L135" s="140"/>
      <c r="M135" s="141"/>
      <c r="N135" s="142"/>
      <c r="O135" s="19"/>
    </row>
    <row r="136" spans="1:15" ht="15.75" customHeight="1" x14ac:dyDescent="0.25">
      <c r="A136" s="14" t="s">
        <v>158</v>
      </c>
      <c r="B136" s="3" t="s">
        <v>159</v>
      </c>
      <c r="C136" s="77"/>
      <c r="D136" s="15"/>
      <c r="E136" s="78" t="s">
        <v>20</v>
      </c>
      <c r="F136" s="112">
        <f t="shared" ref="F136:N136" si="24">SUM(F126,F134)</f>
        <v>-129318</v>
      </c>
      <c r="G136" s="112">
        <f t="shared" si="24"/>
        <v>0</v>
      </c>
      <c r="H136" s="112">
        <f t="shared" si="24"/>
        <v>-129318</v>
      </c>
      <c r="I136" s="113">
        <f t="shared" si="24"/>
        <v>-155167.78000000014</v>
      </c>
      <c r="J136" s="113">
        <f t="shared" si="24"/>
        <v>9.9999999947613105E-3</v>
      </c>
      <c r="K136" s="113">
        <f t="shared" si="24"/>
        <v>-155167.77000000014</v>
      </c>
      <c r="L136" s="114">
        <f t="shared" si="24"/>
        <v>8284</v>
      </c>
      <c r="M136" s="114">
        <f t="shared" si="24"/>
        <v>0</v>
      </c>
      <c r="N136" s="114">
        <f t="shared" si="24"/>
        <v>8284</v>
      </c>
      <c r="O136" s="19"/>
    </row>
    <row r="137" spans="1:15" x14ac:dyDescent="0.25">
      <c r="A137" s="71"/>
      <c r="B137" s="50" t="s">
        <v>20</v>
      </c>
      <c r="C137" s="50"/>
      <c r="D137" s="50"/>
      <c r="E137" s="36" t="s">
        <v>20</v>
      </c>
      <c r="F137" s="158"/>
      <c r="G137" s="158"/>
      <c r="H137" s="159"/>
      <c r="I137" s="158"/>
      <c r="J137" s="158"/>
      <c r="K137" s="159"/>
      <c r="L137" s="158"/>
      <c r="M137" s="158"/>
      <c r="N137" s="160"/>
      <c r="O137" s="19"/>
    </row>
    <row r="138" spans="1:15" x14ac:dyDescent="0.25">
      <c r="A138" s="9" t="s">
        <v>160</v>
      </c>
      <c r="B138" s="52" t="s">
        <v>161</v>
      </c>
      <c r="C138" s="64"/>
      <c r="D138" s="22"/>
      <c r="E138" s="46" t="s">
        <v>20</v>
      </c>
      <c r="F138" s="115"/>
      <c r="G138" s="116"/>
      <c r="H138" s="117"/>
      <c r="I138" s="118"/>
      <c r="J138" s="119"/>
      <c r="K138" s="120"/>
      <c r="L138" s="121"/>
      <c r="M138" s="122"/>
      <c r="N138" s="123"/>
      <c r="O138" s="19"/>
    </row>
    <row r="139" spans="1:15" x14ac:dyDescent="0.25">
      <c r="A139" s="41"/>
      <c r="B139" s="23" t="s">
        <v>21</v>
      </c>
      <c r="C139" s="29" t="s">
        <v>162</v>
      </c>
      <c r="D139" s="2"/>
      <c r="E139" s="78"/>
      <c r="F139" s="124"/>
      <c r="G139" s="125"/>
      <c r="H139" s="126"/>
      <c r="I139" s="127"/>
      <c r="J139" s="128"/>
      <c r="K139" s="129"/>
      <c r="L139" s="130"/>
      <c r="M139" s="131"/>
      <c r="N139" s="132"/>
      <c r="O139" s="19"/>
    </row>
    <row r="140" spans="1:15" x14ac:dyDescent="0.25">
      <c r="A140" s="48"/>
      <c r="B140" s="23"/>
      <c r="C140" s="29" t="s">
        <v>163</v>
      </c>
      <c r="D140" s="2" t="s">
        <v>164</v>
      </c>
      <c r="E140" s="18">
        <v>9791</v>
      </c>
      <c r="F140" s="107">
        <v>509614</v>
      </c>
      <c r="G140" s="107"/>
      <c r="H140" s="108">
        <f>SUM(F140:G140)</f>
        <v>509614</v>
      </c>
      <c r="I140" s="106">
        <f>F140</f>
        <v>509614</v>
      </c>
      <c r="J140" s="107">
        <f>G140</f>
        <v>0</v>
      </c>
      <c r="K140" s="109">
        <f>SUM(I140:J140)</f>
        <v>509614</v>
      </c>
      <c r="L140" s="106">
        <f>I140</f>
        <v>509614</v>
      </c>
      <c r="M140" s="107">
        <f>J140</f>
        <v>0</v>
      </c>
      <c r="N140" s="110">
        <f>SUM(L140:M140)</f>
        <v>509614</v>
      </c>
      <c r="O140" s="19"/>
    </row>
    <row r="141" spans="1:15" x14ac:dyDescent="0.25">
      <c r="A141" s="48" t="s">
        <v>20</v>
      </c>
      <c r="B141" s="29"/>
      <c r="C141" s="29" t="s">
        <v>165</v>
      </c>
      <c r="D141" s="2" t="s">
        <v>166</v>
      </c>
      <c r="E141" s="69" t="s">
        <v>167</v>
      </c>
      <c r="F141" s="107"/>
      <c r="G141" s="107"/>
      <c r="H141" s="108">
        <f>SUM(F141:G141)</f>
        <v>0</v>
      </c>
      <c r="I141" s="106">
        <f>F141</f>
        <v>0</v>
      </c>
      <c r="J141" s="107"/>
      <c r="K141" s="109">
        <f>SUM(I141:J141)</f>
        <v>0</v>
      </c>
      <c r="L141" s="106">
        <f>I141</f>
        <v>0</v>
      </c>
      <c r="M141" s="107"/>
      <c r="N141" s="110">
        <f>SUM(L141:M141)</f>
        <v>0</v>
      </c>
      <c r="O141" s="19"/>
    </row>
    <row r="142" spans="1:15" ht="15.75" customHeight="1" x14ac:dyDescent="0.25">
      <c r="A142" s="13"/>
      <c r="B142" s="58"/>
      <c r="C142" s="58" t="s">
        <v>168</v>
      </c>
      <c r="D142" s="4" t="s">
        <v>169</v>
      </c>
      <c r="E142" s="46" t="s">
        <v>20</v>
      </c>
      <c r="F142" s="112">
        <f t="shared" ref="F142:N142" si="25">SUM(F140:F141)</f>
        <v>509614</v>
      </c>
      <c r="G142" s="112">
        <f t="shared" si="25"/>
        <v>0</v>
      </c>
      <c r="H142" s="112">
        <f t="shared" si="25"/>
        <v>509614</v>
      </c>
      <c r="I142" s="113">
        <f t="shared" si="25"/>
        <v>509614</v>
      </c>
      <c r="J142" s="113">
        <f t="shared" si="25"/>
        <v>0</v>
      </c>
      <c r="K142" s="113">
        <f t="shared" si="25"/>
        <v>509614</v>
      </c>
      <c r="L142" s="114">
        <f t="shared" si="25"/>
        <v>509614</v>
      </c>
      <c r="M142" s="114">
        <f t="shared" si="25"/>
        <v>0</v>
      </c>
      <c r="N142" s="114">
        <f t="shared" si="25"/>
        <v>509614</v>
      </c>
      <c r="O142" s="19"/>
    </row>
    <row r="143" spans="1:15" ht="15.75" customHeight="1" x14ac:dyDescent="0.25">
      <c r="A143" s="13"/>
      <c r="B143" s="33" t="s">
        <v>37</v>
      </c>
      <c r="C143" s="58" t="s">
        <v>170</v>
      </c>
      <c r="D143" s="4"/>
      <c r="E143" s="1" t="s">
        <v>20</v>
      </c>
      <c r="F143" s="112">
        <f t="shared" ref="F143:N143" si="26">SUM(F136,F142)</f>
        <v>380296</v>
      </c>
      <c r="G143" s="112">
        <f t="shared" si="26"/>
        <v>0</v>
      </c>
      <c r="H143" s="112">
        <f t="shared" si="26"/>
        <v>380296</v>
      </c>
      <c r="I143" s="113">
        <f t="shared" si="26"/>
        <v>354446.21999999986</v>
      </c>
      <c r="J143" s="113">
        <f t="shared" si="26"/>
        <v>9.9999999947613105E-3</v>
      </c>
      <c r="K143" s="113">
        <f t="shared" si="26"/>
        <v>354446.22999999986</v>
      </c>
      <c r="L143" s="114">
        <f t="shared" si="26"/>
        <v>517898</v>
      </c>
      <c r="M143" s="114">
        <f t="shared" si="26"/>
        <v>0</v>
      </c>
      <c r="N143" s="114">
        <f t="shared" si="26"/>
        <v>517898</v>
      </c>
      <c r="O143" s="19"/>
    </row>
    <row r="144" spans="1:15" x14ac:dyDescent="0.25">
      <c r="A144" s="13"/>
      <c r="B144" s="33"/>
      <c r="C144" s="58"/>
      <c r="D144" s="4"/>
      <c r="E144" s="1"/>
      <c r="F144" s="115"/>
      <c r="G144" s="116"/>
      <c r="H144" s="155"/>
      <c r="I144" s="118"/>
      <c r="J144" s="119"/>
      <c r="K144" s="156"/>
      <c r="L144" s="121"/>
      <c r="M144" s="122"/>
      <c r="N144" s="157"/>
      <c r="O144" s="19"/>
    </row>
    <row r="145" spans="1:15" x14ac:dyDescent="0.25">
      <c r="A145" s="13"/>
      <c r="B145" s="58"/>
      <c r="C145" s="58" t="s">
        <v>171</v>
      </c>
      <c r="D145" s="4"/>
      <c r="E145" s="78" t="s">
        <v>20</v>
      </c>
      <c r="F145" s="124"/>
      <c r="G145" s="125"/>
      <c r="H145" s="126"/>
      <c r="I145" s="127"/>
      <c r="J145" s="128"/>
      <c r="K145" s="129"/>
      <c r="L145" s="130"/>
      <c r="M145" s="131"/>
      <c r="N145" s="132"/>
      <c r="O145" s="19"/>
    </row>
    <row r="146" spans="1:15" x14ac:dyDescent="0.25">
      <c r="A146" s="13"/>
      <c r="B146" s="58"/>
      <c r="C146" s="58" t="s">
        <v>172</v>
      </c>
      <c r="D146" s="4" t="s">
        <v>173</v>
      </c>
      <c r="E146" s="75"/>
      <c r="F146" s="161"/>
      <c r="G146" s="161"/>
      <c r="H146" s="162">
        <f t="shared" ref="H146:H151" si="27">SUM(F146:G146)</f>
        <v>0</v>
      </c>
      <c r="I146" s="161"/>
      <c r="J146" s="161"/>
      <c r="K146" s="162">
        <f t="shared" ref="K146:K151" si="28">SUM(I146:J146)</f>
        <v>0</v>
      </c>
      <c r="L146" s="161"/>
      <c r="M146" s="161"/>
      <c r="N146" s="162">
        <f t="shared" ref="N146:N151" si="29">SUM(L146:M146)</f>
        <v>0</v>
      </c>
      <c r="O146" s="19"/>
    </row>
    <row r="147" spans="1:15" x14ac:dyDescent="0.25">
      <c r="A147" s="13"/>
      <c r="B147" s="58"/>
      <c r="C147" s="58"/>
      <c r="D147" s="4" t="s">
        <v>174</v>
      </c>
      <c r="E147" s="18">
        <v>9711</v>
      </c>
      <c r="F147" s="107"/>
      <c r="G147" s="107"/>
      <c r="H147" s="108">
        <f t="shared" si="27"/>
        <v>0</v>
      </c>
      <c r="I147" s="107"/>
      <c r="J147" s="107"/>
      <c r="K147" s="109">
        <f t="shared" si="28"/>
        <v>0</v>
      </c>
      <c r="L147" s="107"/>
      <c r="M147" s="107"/>
      <c r="N147" s="110">
        <f t="shared" si="29"/>
        <v>0</v>
      </c>
      <c r="O147" s="19"/>
    </row>
    <row r="148" spans="1:15" x14ac:dyDescent="0.25">
      <c r="A148" s="13"/>
      <c r="B148" s="58"/>
      <c r="C148" s="58"/>
      <c r="D148" s="4" t="s">
        <v>175</v>
      </c>
      <c r="E148" s="18">
        <v>9712</v>
      </c>
      <c r="F148" s="107"/>
      <c r="G148" s="107"/>
      <c r="H148" s="108">
        <f t="shared" si="27"/>
        <v>0</v>
      </c>
      <c r="I148" s="107"/>
      <c r="J148" s="107"/>
      <c r="K148" s="109">
        <f t="shared" si="28"/>
        <v>0</v>
      </c>
      <c r="L148" s="107"/>
      <c r="M148" s="107"/>
      <c r="N148" s="110">
        <f t="shared" si="29"/>
        <v>0</v>
      </c>
      <c r="O148" s="19"/>
    </row>
    <row r="149" spans="1:15" x14ac:dyDescent="0.25">
      <c r="A149" s="13"/>
      <c r="B149" s="58"/>
      <c r="C149" s="58"/>
      <c r="D149" s="4" t="s">
        <v>176</v>
      </c>
      <c r="E149" s="18">
        <v>9713</v>
      </c>
      <c r="F149" s="107"/>
      <c r="G149" s="107"/>
      <c r="H149" s="108">
        <f t="shared" si="27"/>
        <v>0</v>
      </c>
      <c r="I149" s="107"/>
      <c r="J149" s="107"/>
      <c r="K149" s="109">
        <f t="shared" si="28"/>
        <v>0</v>
      </c>
      <c r="L149" s="107"/>
      <c r="M149" s="107"/>
      <c r="N149" s="110">
        <f t="shared" si="29"/>
        <v>0</v>
      </c>
      <c r="O149" s="19"/>
    </row>
    <row r="150" spans="1:15" x14ac:dyDescent="0.25">
      <c r="A150" s="13"/>
      <c r="B150" s="58"/>
      <c r="C150" s="58"/>
      <c r="D150" s="4" t="s">
        <v>177</v>
      </c>
      <c r="E150" s="18">
        <v>9719</v>
      </c>
      <c r="F150" s="107"/>
      <c r="G150" s="107"/>
      <c r="H150" s="108">
        <f t="shared" si="27"/>
        <v>0</v>
      </c>
      <c r="I150" s="107"/>
      <c r="J150" s="107"/>
      <c r="K150" s="109">
        <f t="shared" si="28"/>
        <v>0</v>
      </c>
      <c r="L150" s="107"/>
      <c r="M150" s="107"/>
      <c r="N150" s="110">
        <f t="shared" si="29"/>
        <v>0</v>
      </c>
      <c r="O150" s="19"/>
    </row>
    <row r="151" spans="1:15" x14ac:dyDescent="0.25">
      <c r="A151" s="13"/>
      <c r="B151" s="58"/>
      <c r="C151" s="58" t="s">
        <v>178</v>
      </c>
      <c r="D151" s="4" t="s">
        <v>16</v>
      </c>
      <c r="E151" s="18">
        <v>9740</v>
      </c>
      <c r="F151" s="107"/>
      <c r="G151" s="107"/>
      <c r="H151" s="108">
        <f t="shared" si="27"/>
        <v>0</v>
      </c>
      <c r="I151" s="107"/>
      <c r="J151" s="107"/>
      <c r="K151" s="109">
        <f t="shared" si="28"/>
        <v>0</v>
      </c>
      <c r="L151" s="107"/>
      <c r="M151" s="107"/>
      <c r="N151" s="110">
        <f t="shared" si="29"/>
        <v>0</v>
      </c>
      <c r="O151" s="19"/>
    </row>
    <row r="152" spans="1:15" x14ac:dyDescent="0.25">
      <c r="A152" s="13"/>
      <c r="B152" s="58"/>
      <c r="C152" s="58" t="s">
        <v>168</v>
      </c>
      <c r="D152" s="4" t="s">
        <v>179</v>
      </c>
      <c r="E152" s="75"/>
      <c r="F152" s="161"/>
      <c r="G152" s="161"/>
      <c r="H152" s="162"/>
      <c r="I152" s="161"/>
      <c r="J152" s="161"/>
      <c r="K152" s="162"/>
      <c r="L152" s="161"/>
      <c r="M152" s="161"/>
      <c r="N152" s="162"/>
      <c r="O152" s="19"/>
    </row>
    <row r="153" spans="1:15" x14ac:dyDescent="0.25">
      <c r="A153" s="13"/>
      <c r="B153" s="58"/>
      <c r="C153" s="58"/>
      <c r="D153" s="4" t="s">
        <v>180</v>
      </c>
      <c r="E153" s="18">
        <v>9750</v>
      </c>
      <c r="F153" s="107"/>
      <c r="G153" s="107"/>
      <c r="H153" s="108">
        <f t="shared" ref="H153:H159" si="30">SUM(F153:G153)</f>
        <v>0</v>
      </c>
      <c r="I153" s="107"/>
      <c r="J153" s="107"/>
      <c r="K153" s="109">
        <f t="shared" ref="K153:K159" si="31">SUM(I153:J153)</f>
        <v>0</v>
      </c>
      <c r="L153" s="107"/>
      <c r="M153" s="107"/>
      <c r="N153" s="110">
        <f t="shared" ref="N153:N159" si="32">SUM(L153:M153)</f>
        <v>0</v>
      </c>
      <c r="O153" s="19"/>
    </row>
    <row r="154" spans="1:15" x14ac:dyDescent="0.25">
      <c r="A154" s="13"/>
      <c r="B154" s="58"/>
      <c r="C154" s="58"/>
      <c r="D154" s="4" t="s">
        <v>181</v>
      </c>
      <c r="E154" s="18">
        <v>9760</v>
      </c>
      <c r="F154" s="107"/>
      <c r="G154" s="107"/>
      <c r="H154" s="108">
        <f t="shared" si="30"/>
        <v>0</v>
      </c>
      <c r="I154" s="107"/>
      <c r="J154" s="107"/>
      <c r="K154" s="109">
        <f t="shared" si="31"/>
        <v>0</v>
      </c>
      <c r="L154" s="107"/>
      <c r="M154" s="107"/>
      <c r="N154" s="110">
        <f t="shared" si="32"/>
        <v>0</v>
      </c>
      <c r="O154" s="19"/>
    </row>
    <row r="155" spans="1:15" x14ac:dyDescent="0.25">
      <c r="A155" s="13"/>
      <c r="B155" s="58"/>
      <c r="C155" s="58" t="s">
        <v>182</v>
      </c>
      <c r="D155" s="4" t="s">
        <v>183</v>
      </c>
      <c r="E155" s="75"/>
      <c r="F155" s="161"/>
      <c r="G155" s="161"/>
      <c r="H155" s="162">
        <f t="shared" si="30"/>
        <v>0</v>
      </c>
      <c r="I155" s="161"/>
      <c r="J155" s="161"/>
      <c r="K155" s="162">
        <f t="shared" si="31"/>
        <v>0</v>
      </c>
      <c r="L155" s="161"/>
      <c r="M155" s="161"/>
      <c r="N155" s="162">
        <f t="shared" si="32"/>
        <v>0</v>
      </c>
      <c r="O155" s="19"/>
    </row>
    <row r="156" spans="1:15" x14ac:dyDescent="0.25">
      <c r="A156" s="13"/>
      <c r="B156" s="58"/>
      <c r="C156" s="58"/>
      <c r="D156" s="4" t="s">
        <v>184</v>
      </c>
      <c r="E156" s="18">
        <v>9780</v>
      </c>
      <c r="F156" s="107"/>
      <c r="G156" s="107"/>
      <c r="H156" s="108">
        <f t="shared" si="30"/>
        <v>0</v>
      </c>
      <c r="I156" s="107"/>
      <c r="J156" s="107"/>
      <c r="K156" s="109">
        <f t="shared" si="31"/>
        <v>0</v>
      </c>
      <c r="L156" s="107"/>
      <c r="M156" s="107"/>
      <c r="N156" s="110">
        <f t="shared" si="32"/>
        <v>0</v>
      </c>
      <c r="O156" s="19"/>
    </row>
    <row r="157" spans="1:15" x14ac:dyDescent="0.25">
      <c r="A157" s="13"/>
      <c r="B157" s="58"/>
      <c r="C157" s="58" t="s">
        <v>185</v>
      </c>
      <c r="D157" s="4" t="s">
        <v>186</v>
      </c>
      <c r="E157" s="100"/>
      <c r="F157" s="163"/>
      <c r="G157" s="163"/>
      <c r="H157" s="164">
        <f t="shared" si="30"/>
        <v>0</v>
      </c>
      <c r="I157" s="163"/>
      <c r="J157" s="163"/>
      <c r="K157" s="164">
        <f t="shared" si="31"/>
        <v>0</v>
      </c>
      <c r="L157" s="163"/>
      <c r="M157" s="163"/>
      <c r="N157" s="164">
        <f t="shared" si="32"/>
        <v>0</v>
      </c>
      <c r="O157" s="19"/>
    </row>
    <row r="158" spans="1:15" x14ac:dyDescent="0.25">
      <c r="A158" s="13"/>
      <c r="B158" s="58"/>
      <c r="C158" s="58"/>
      <c r="D158" s="84" t="s">
        <v>187</v>
      </c>
      <c r="E158" s="102">
        <v>9789</v>
      </c>
      <c r="F158" s="165"/>
      <c r="G158" s="165"/>
      <c r="H158" s="166">
        <f t="shared" si="30"/>
        <v>0</v>
      </c>
      <c r="I158" s="165"/>
      <c r="J158" s="165"/>
      <c r="K158" s="167">
        <f t="shared" si="31"/>
        <v>0</v>
      </c>
      <c r="L158" s="165"/>
      <c r="M158" s="165"/>
      <c r="N158" s="168">
        <f t="shared" si="32"/>
        <v>0</v>
      </c>
      <c r="O158" s="83"/>
    </row>
    <row r="159" spans="1:15" x14ac:dyDescent="0.25">
      <c r="A159" s="63"/>
      <c r="B159" s="103"/>
      <c r="C159" s="103"/>
      <c r="D159" s="104" t="s">
        <v>188</v>
      </c>
      <c r="E159" s="102">
        <v>9790</v>
      </c>
      <c r="F159" s="169">
        <f>F143-SUM(F146:F158)</f>
        <v>380296</v>
      </c>
      <c r="G159" s="169">
        <f>G143-SUM(G146:G158)</f>
        <v>0</v>
      </c>
      <c r="H159" s="166">
        <f t="shared" si="30"/>
        <v>380296</v>
      </c>
      <c r="I159" s="169">
        <f>I143-SUM(I146:I158)</f>
        <v>354446.21999999986</v>
      </c>
      <c r="J159" s="169">
        <f>J143-SUM(J146:J158)</f>
        <v>9.9999999947613105E-3</v>
      </c>
      <c r="K159" s="167">
        <f t="shared" si="31"/>
        <v>354446.22999999986</v>
      </c>
      <c r="L159" s="169">
        <f>L143-SUM(L146:L158)</f>
        <v>517898</v>
      </c>
      <c r="M159" s="169">
        <f>M143-SUM(M146:M158)</f>
        <v>0</v>
      </c>
      <c r="N159" s="168">
        <f t="shared" si="32"/>
        <v>517898</v>
      </c>
      <c r="O159" s="83"/>
    </row>
    <row r="160" spans="1:15" ht="6.75" customHeight="1" x14ac:dyDescent="0.25">
      <c r="A160" s="59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74"/>
    </row>
  </sheetData>
  <mergeCells count="9">
    <mergeCell ref="F1:H1"/>
    <mergeCell ref="F3:H3"/>
    <mergeCell ref="F19:H19"/>
    <mergeCell ref="I19:K19"/>
    <mergeCell ref="L19:N19"/>
    <mergeCell ref="G9:J9"/>
    <mergeCell ref="G10:J10"/>
    <mergeCell ref="G11:J11"/>
    <mergeCell ref="G12:J12"/>
  </mergeCells>
  <pageMargins left="0.7" right="0.7" top="0.75" bottom="0.75" header="0.3" footer="0.3"/>
  <pageSetup scale="42" fitToHeight="0" orientation="portrait" r:id="rId1"/>
  <headerFooter>
    <oddFooter>&amp;L&amp;11&amp;Z&amp;F&amp;R&amp;11  Page &amp;P of &amp;N</oddFooter>
  </headerFooter>
  <rowBreaks count="1" manualBreakCount="1">
    <brk id="1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Detail</vt:lpstr>
      <vt:lpstr>'2nd Detail'!Print_Area</vt:lpstr>
      <vt:lpstr>'2nd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Mai, Hung</dc:creator>
  <cp:lastModifiedBy>Martin Coyne</cp:lastModifiedBy>
  <cp:lastPrinted>2022-03-13T20:35:35Z</cp:lastPrinted>
  <dcterms:created xsi:type="dcterms:W3CDTF">2012-12-03T23:06:29Z</dcterms:created>
  <dcterms:modified xsi:type="dcterms:W3CDTF">2023-03-09T20:48:38Z</dcterms:modified>
</cp:coreProperties>
</file>